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N:\CloudStation\Drive\webs\「福岡県中学校体育連盟」\data\2022\"/>
    </mc:Choice>
  </mc:AlternateContent>
  <xr:revisionPtr revIDLastSave="0" documentId="8_{E1E7B5FE-F551-4844-8A9D-E8715802FF79}" xr6:coauthVersionLast="45" xr6:coauthVersionMax="45" xr10:uidLastSave="{00000000-0000-0000-0000-000000000000}"/>
  <bookViews>
    <workbookView xWindow="29145" yWindow="-1590" windowWidth="16200" windowHeight="12405" xr2:uid="{00000000-000D-0000-FFFF-FFFF00000000}"/>
  </bookViews>
  <sheets>
    <sheet name="表紙" sheetId="8" r:id="rId1"/>
    <sheet name="一覧表" sheetId="2" r:id="rId2"/>
    <sheet name="領収書" sheetId="4" r:id="rId3"/>
    <sheet name="３県総体決算書" sheetId="1" r:id="rId4"/>
    <sheet name="費目NO" sheetId="5" r:id="rId5"/>
    <sheet name="一覧表 (例)" sheetId="9" r:id="rId6"/>
    <sheet name="領収書 (例)" sheetId="7" r:id="rId7"/>
  </sheets>
  <definedNames>
    <definedName name="_xlnm.Print_Area" localSheetId="3">'３県総体決算書'!$A$1:$H$33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9" l="1"/>
  <c r="J65" i="9"/>
  <c r="K65" i="9" s="1"/>
  <c r="I65" i="9"/>
  <c r="J64" i="9"/>
  <c r="I64" i="9"/>
  <c r="J63" i="9"/>
  <c r="I63" i="9"/>
  <c r="J62" i="9"/>
  <c r="I62" i="9"/>
  <c r="J61" i="9"/>
  <c r="K61" i="9" s="1"/>
  <c r="I61" i="9"/>
  <c r="J60" i="9"/>
  <c r="K60" i="9" s="1"/>
  <c r="I60" i="9"/>
  <c r="J59" i="9"/>
  <c r="I59" i="9"/>
  <c r="J58" i="9"/>
  <c r="I58" i="9"/>
  <c r="J57" i="9"/>
  <c r="I57" i="9"/>
  <c r="H56" i="9"/>
  <c r="H55" i="9"/>
  <c r="J54" i="9"/>
  <c r="I54" i="9"/>
  <c r="J53" i="9"/>
  <c r="I53" i="9"/>
  <c r="J52" i="9"/>
  <c r="I52" i="9"/>
  <c r="J51" i="9"/>
  <c r="I51" i="9"/>
  <c r="J50" i="9"/>
  <c r="I50" i="9"/>
  <c r="J49" i="9"/>
  <c r="I49" i="9"/>
  <c r="J48" i="9"/>
  <c r="I48" i="9"/>
  <c r="J47" i="9"/>
  <c r="I47" i="9"/>
  <c r="J46" i="9"/>
  <c r="I46" i="9"/>
  <c r="I45" i="9" s="1"/>
  <c r="H45" i="9"/>
  <c r="H41" i="9"/>
  <c r="I40" i="9"/>
  <c r="K40" i="9" s="1"/>
  <c r="K41" i="9" s="1"/>
  <c r="J34" i="9"/>
  <c r="I34" i="9"/>
  <c r="E33" i="9"/>
  <c r="E32" i="9"/>
  <c r="E31" i="9"/>
  <c r="E30" i="9"/>
  <c r="E29" i="9"/>
  <c r="E28" i="9"/>
  <c r="E27" i="9"/>
  <c r="E26" i="9"/>
  <c r="E25" i="9"/>
  <c r="E24" i="9"/>
  <c r="E23" i="9"/>
  <c r="E22" i="9"/>
  <c r="E21" i="9"/>
  <c r="E20" i="9"/>
  <c r="E19" i="9"/>
  <c r="E18" i="9"/>
  <c r="E17" i="9"/>
  <c r="E16" i="9"/>
  <c r="E15" i="9"/>
  <c r="E14" i="9"/>
  <c r="E13" i="9"/>
  <c r="K4" i="9"/>
  <c r="K5" i="9" s="1"/>
  <c r="K6" i="9" s="1"/>
  <c r="K7" i="9" s="1"/>
  <c r="K8" i="9" s="1"/>
  <c r="K9" i="9" s="1"/>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D29" i="1"/>
  <c r="D30" i="1"/>
  <c r="J64" i="2"/>
  <c r="J63" i="2"/>
  <c r="E29" i="1" s="1"/>
  <c r="J65" i="2"/>
  <c r="I62" i="2"/>
  <c r="I63" i="2"/>
  <c r="I64" i="2"/>
  <c r="I65" i="2"/>
  <c r="E33" i="2"/>
  <c r="E32" i="2"/>
  <c r="E31" i="2"/>
  <c r="E30" i="2"/>
  <c r="E29" i="2"/>
  <c r="E28" i="2"/>
  <c r="E27" i="2"/>
  <c r="E26" i="2"/>
  <c r="E25" i="2"/>
  <c r="E24" i="2"/>
  <c r="E23" i="2"/>
  <c r="E22" i="2"/>
  <c r="E21" i="2"/>
  <c r="E20" i="2"/>
  <c r="E19" i="2"/>
  <c r="E18" i="2"/>
  <c r="E17" i="2"/>
  <c r="E16" i="2"/>
  <c r="E15" i="2"/>
  <c r="E14" i="2"/>
  <c r="E13" i="2"/>
  <c r="E12" i="2"/>
  <c r="E11" i="2"/>
  <c r="E10" i="2"/>
  <c r="E9" i="2"/>
  <c r="E8" i="2"/>
  <c r="E7" i="2"/>
  <c r="E5" i="2"/>
  <c r="K65" i="2" l="1"/>
  <c r="K34" i="9"/>
  <c r="K54" i="9"/>
  <c r="K51" i="9"/>
  <c r="K53" i="9"/>
  <c r="K64" i="9"/>
  <c r="K50" i="9"/>
  <c r="K63" i="9"/>
  <c r="K64" i="2"/>
  <c r="F30" i="1" s="1"/>
  <c r="H67" i="9"/>
  <c r="J45" i="9"/>
  <c r="J56" i="9"/>
  <c r="K58" i="9"/>
  <c r="K52" i="9"/>
  <c r="K62" i="9"/>
  <c r="J55" i="9"/>
  <c r="K48" i="9"/>
  <c r="K46" i="9"/>
  <c r="K47" i="9"/>
  <c r="K49" i="9"/>
  <c r="K57" i="9"/>
  <c r="K59" i="9"/>
  <c r="I41" i="9"/>
  <c r="J40" i="9"/>
  <c r="I66" i="9"/>
  <c r="I55" i="9"/>
  <c r="I56" i="9"/>
  <c r="J66" i="9"/>
  <c r="E30" i="1"/>
  <c r="K63" i="2"/>
  <c r="F29" i="1" s="1"/>
  <c r="K45" i="9" l="1"/>
  <c r="K66" i="9"/>
  <c r="K56" i="9"/>
  <c r="J67" i="9"/>
  <c r="I67" i="9"/>
  <c r="K55" i="9"/>
  <c r="K67" i="9" s="1"/>
  <c r="J62" i="2"/>
  <c r="E28" i="1" s="1"/>
  <c r="J54" i="2"/>
  <c r="J53" i="2"/>
  <c r="J52" i="2"/>
  <c r="J51" i="2"/>
  <c r="J50" i="2"/>
  <c r="J49" i="2"/>
  <c r="I52" i="2"/>
  <c r="D28" i="1" l="1"/>
  <c r="D31" i="1"/>
  <c r="E16" i="1" l="1"/>
  <c r="E17" i="1"/>
  <c r="E18" i="1"/>
  <c r="E19" i="1"/>
  <c r="E20" i="1"/>
  <c r="E21" i="1"/>
  <c r="D16" i="1"/>
  <c r="D17" i="1"/>
  <c r="D18" i="1"/>
  <c r="D19" i="1"/>
  <c r="D20" i="1"/>
  <c r="D21" i="1"/>
  <c r="E31" i="1" l="1"/>
  <c r="K62" i="2"/>
  <c r="F28" i="1" s="1"/>
  <c r="J61" i="2"/>
  <c r="J60" i="2"/>
  <c r="J59" i="2"/>
  <c r="J58" i="2"/>
  <c r="J57" i="2"/>
  <c r="J48" i="2"/>
  <c r="E15" i="1" s="1"/>
  <c r="J47" i="2"/>
  <c r="J46" i="2"/>
  <c r="I49" i="2"/>
  <c r="K49" i="2" s="1"/>
  <c r="F16" i="1" s="1"/>
  <c r="J66" i="2" l="1"/>
  <c r="E23" i="1"/>
  <c r="J55" i="2"/>
  <c r="J56" i="2"/>
  <c r="H55" i="2"/>
  <c r="E25" i="1" l="1"/>
  <c r="E26" i="1"/>
  <c r="E27" i="1"/>
  <c r="E24" i="1"/>
  <c r="D25" i="1"/>
  <c r="D26" i="1"/>
  <c r="D27" i="1"/>
  <c r="D24" i="1"/>
  <c r="D23" i="1"/>
  <c r="D15" i="1"/>
  <c r="D14" i="1"/>
  <c r="D13" i="1"/>
  <c r="D8" i="1"/>
  <c r="H45" i="2"/>
  <c r="H56" i="2"/>
  <c r="H66" i="2"/>
  <c r="H67" i="2" s="1"/>
  <c r="K52" i="2"/>
  <c r="F19" i="1" s="1"/>
  <c r="I61" i="2"/>
  <c r="K61" i="2" s="1"/>
  <c r="F27" i="1" s="1"/>
  <c r="I60" i="2"/>
  <c r="K60" i="2" s="1"/>
  <c r="F26" i="1" s="1"/>
  <c r="I59" i="2"/>
  <c r="K59" i="2" s="1"/>
  <c r="F25" i="1" s="1"/>
  <c r="I58" i="2"/>
  <c r="I57" i="2"/>
  <c r="I54" i="2"/>
  <c r="I53" i="2"/>
  <c r="I51" i="2"/>
  <c r="I50" i="2"/>
  <c r="K50" i="2" s="1"/>
  <c r="F17" i="1" s="1"/>
  <c r="I48" i="2"/>
  <c r="E14" i="1"/>
  <c r="I47" i="2"/>
  <c r="E13" i="1"/>
  <c r="I46" i="2"/>
  <c r="H41" i="2"/>
  <c r="I40" i="2"/>
  <c r="K40" i="2" s="1"/>
  <c r="F8" i="1" s="1"/>
  <c r="J34" i="2"/>
  <c r="I34" i="2"/>
  <c r="K4" i="2"/>
  <c r="K5" i="2" s="1"/>
  <c r="K6" i="2" s="1"/>
  <c r="K7" i="2" s="1"/>
  <c r="K8" i="2" s="1"/>
  <c r="K9" i="2" s="1"/>
  <c r="K10" i="2" s="1"/>
  <c r="K11" i="2" s="1"/>
  <c r="K12" i="2" s="1"/>
  <c r="K13" i="2" s="1"/>
  <c r="K14" i="2" s="1"/>
  <c r="I55" i="2" l="1"/>
  <c r="K55" i="2" s="1"/>
  <c r="E8" i="1"/>
  <c r="I56" i="2"/>
  <c r="J45" i="2"/>
  <c r="I66" i="2"/>
  <c r="K15" i="2"/>
  <c r="I45" i="2"/>
  <c r="K41" i="2"/>
  <c r="K34" i="2"/>
  <c r="K48" i="2"/>
  <c r="F15" i="1" s="1"/>
  <c r="K51" i="2"/>
  <c r="F18" i="1" s="1"/>
  <c r="K53" i="2"/>
  <c r="F20" i="1" s="1"/>
  <c r="K54" i="2"/>
  <c r="F21" i="1" s="1"/>
  <c r="K47" i="2"/>
  <c r="F14" i="1" s="1"/>
  <c r="K58" i="2"/>
  <c r="F24" i="1" s="1"/>
  <c r="K46" i="2"/>
  <c r="I41" i="2"/>
  <c r="K57" i="2"/>
  <c r="J40" i="2"/>
  <c r="K56" i="2" l="1"/>
  <c r="F23" i="1"/>
  <c r="J67" i="2"/>
  <c r="K45" i="2"/>
  <c r="F13" i="1"/>
  <c r="I67" i="2"/>
  <c r="K16" i="2"/>
  <c r="K17" i="2" s="1"/>
  <c r="K18" i="2" s="1"/>
  <c r="K19" i="2" s="1"/>
  <c r="K20" i="2" s="1"/>
  <c r="K21" i="2" s="1"/>
  <c r="K22" i="2" s="1"/>
  <c r="K23" i="2" s="1"/>
  <c r="K66" i="2"/>
  <c r="F31" i="1" s="1"/>
  <c r="K24" i="2" l="1"/>
  <c r="K25" i="2" s="1"/>
  <c r="K26" i="2" s="1"/>
  <c r="K27" i="2" s="1"/>
  <c r="K28" i="2" s="1"/>
  <c r="K29" i="2" s="1"/>
  <c r="K30" i="2" s="1"/>
  <c r="K31" i="2" s="1"/>
  <c r="K32" i="2" s="1"/>
  <c r="K33" i="2" s="1"/>
  <c r="K67" i="2"/>
  <c r="D32" i="1" l="1"/>
  <c r="D22" i="1"/>
  <c r="D9" i="1"/>
  <c r="E22" i="1"/>
  <c r="E32" i="1"/>
  <c r="F22" i="1" l="1"/>
  <c r="F32" i="1"/>
  <c r="E33" i="1"/>
  <c r="E9" i="1" s="1"/>
  <c r="D33" i="1"/>
  <c r="F33" i="1" l="1"/>
</calcChain>
</file>

<file path=xl/sharedStrings.xml><?xml version="1.0" encoding="utf-8"?>
<sst xmlns="http://schemas.openxmlformats.org/spreadsheetml/2006/main" count="260" uniqueCount="136">
  <si>
    <t>〈収入の部〉</t>
    <rPh sb="1" eb="3">
      <t>シュウニュウ</t>
    </rPh>
    <rPh sb="4" eb="5">
      <t>ブ</t>
    </rPh>
    <phoneticPr fontId="3"/>
  </si>
  <si>
    <t>(単位：円)</t>
    <rPh sb="1" eb="3">
      <t>タンイ</t>
    </rPh>
    <rPh sb="4" eb="5">
      <t>エン</t>
    </rPh>
    <phoneticPr fontId="3"/>
  </si>
  <si>
    <t>科目</t>
    <rPh sb="0" eb="2">
      <t>カモク</t>
    </rPh>
    <phoneticPr fontId="3"/>
  </si>
  <si>
    <t>備考</t>
    <rPh sb="0" eb="1">
      <t>ビ</t>
    </rPh>
    <rPh sb="1" eb="2">
      <t>コウ</t>
    </rPh>
    <phoneticPr fontId="3"/>
  </si>
  <si>
    <t>福岡県中学校体育連盟より</t>
    <rPh sb="0" eb="3">
      <t>フクオカケン</t>
    </rPh>
    <rPh sb="3" eb="6">
      <t>チュウガッコウ</t>
    </rPh>
    <rPh sb="6" eb="8">
      <t>タイイク</t>
    </rPh>
    <rPh sb="8" eb="10">
      <t>レンメイ</t>
    </rPh>
    <phoneticPr fontId="3"/>
  </si>
  <si>
    <t>合計</t>
    <rPh sb="0" eb="2">
      <t>ゴウケイ</t>
    </rPh>
    <phoneticPr fontId="3"/>
  </si>
  <si>
    <t>〈支出の部〉</t>
    <rPh sb="1" eb="3">
      <t>シシュツ</t>
    </rPh>
    <rPh sb="4" eb="5">
      <t>ブ</t>
    </rPh>
    <phoneticPr fontId="3"/>
  </si>
  <si>
    <t>項目</t>
    <rPh sb="0" eb="2">
      <t>コウモク</t>
    </rPh>
    <phoneticPr fontId="3"/>
  </si>
  <si>
    <t>決算額</t>
    <rPh sb="0" eb="2">
      <t>ケッサン</t>
    </rPh>
    <rPh sb="2" eb="3">
      <t>ガク</t>
    </rPh>
    <phoneticPr fontId="3"/>
  </si>
  <si>
    <t>備考</t>
    <rPh sb="0" eb="2">
      <t>ビコウ</t>
    </rPh>
    <phoneticPr fontId="3"/>
  </si>
  <si>
    <t>会議費</t>
    <rPh sb="0" eb="3">
      <t>カイギヒ</t>
    </rPh>
    <phoneticPr fontId="3"/>
  </si>
  <si>
    <t>総</t>
    <rPh sb="0" eb="1">
      <t>ソウ</t>
    </rPh>
    <phoneticPr fontId="3"/>
  </si>
  <si>
    <t>消耗品費</t>
    <rPh sb="0" eb="2">
      <t>ショウモウ</t>
    </rPh>
    <rPh sb="2" eb="3">
      <t>ヒン</t>
    </rPh>
    <rPh sb="3" eb="4">
      <t>ヒ</t>
    </rPh>
    <phoneticPr fontId="3"/>
  </si>
  <si>
    <t>通信費</t>
    <rPh sb="0" eb="3">
      <t>ツウシンヒ</t>
    </rPh>
    <phoneticPr fontId="3"/>
  </si>
  <si>
    <t>務</t>
    <rPh sb="0" eb="1">
      <t>ム</t>
    </rPh>
    <phoneticPr fontId="3"/>
  </si>
  <si>
    <t>役員旅費・宿泊費</t>
    <rPh sb="0" eb="2">
      <t>ヤクイン</t>
    </rPh>
    <rPh sb="2" eb="4">
      <t>リョヒ</t>
    </rPh>
    <rPh sb="5" eb="8">
      <t>シュクハクヒ</t>
    </rPh>
    <phoneticPr fontId="3"/>
  </si>
  <si>
    <t>渉外費</t>
    <rPh sb="0" eb="2">
      <t>ショウガイ</t>
    </rPh>
    <rPh sb="2" eb="3">
      <t>ヒ</t>
    </rPh>
    <phoneticPr fontId="3"/>
  </si>
  <si>
    <t>諸経費</t>
    <rPh sb="0" eb="3">
      <t>ショケイヒ</t>
    </rPh>
    <phoneticPr fontId="3"/>
  </si>
  <si>
    <t>費</t>
    <rPh sb="0" eb="1">
      <t>ヒ</t>
    </rPh>
    <phoneticPr fontId="3"/>
  </si>
  <si>
    <t>事務局費</t>
    <rPh sb="0" eb="3">
      <t>ジムキョク</t>
    </rPh>
    <rPh sb="3" eb="4">
      <t>ヒ</t>
    </rPh>
    <phoneticPr fontId="3"/>
  </si>
  <si>
    <t>小計</t>
    <rPh sb="0" eb="2">
      <t>ショウケイ</t>
    </rPh>
    <phoneticPr fontId="3"/>
  </si>
  <si>
    <t>事</t>
    <rPh sb="0" eb="1">
      <t>ジ</t>
    </rPh>
    <phoneticPr fontId="3"/>
  </si>
  <si>
    <t>業</t>
    <rPh sb="0" eb="1">
      <t>ギョウ</t>
    </rPh>
    <phoneticPr fontId="3"/>
  </si>
  <si>
    <t>予算額</t>
    <rPh sb="0" eb="2">
      <t>ヨサン</t>
    </rPh>
    <rPh sb="2" eb="3">
      <t>ガク</t>
    </rPh>
    <phoneticPr fontId="3"/>
  </si>
  <si>
    <t>印刷費</t>
    <rPh sb="0" eb="2">
      <t>インサツ</t>
    </rPh>
    <rPh sb="2" eb="3">
      <t>ヒ</t>
    </rPh>
    <phoneticPr fontId="3"/>
  </si>
  <si>
    <t>会議室使用料　他</t>
    <rPh sb="0" eb="2">
      <t>カイギ</t>
    </rPh>
    <rPh sb="2" eb="3">
      <t>シツ</t>
    </rPh>
    <rPh sb="3" eb="5">
      <t>シヨウ</t>
    </rPh>
    <rPh sb="5" eb="6">
      <t>リョウ</t>
    </rPh>
    <rPh sb="7" eb="8">
      <t>ホカ</t>
    </rPh>
    <phoneticPr fontId="3"/>
  </si>
  <si>
    <t>文具・用紙・インク代・大会要覧制作費　他</t>
    <rPh sb="0" eb="2">
      <t>ブング</t>
    </rPh>
    <rPh sb="3" eb="5">
      <t>ヨウシ</t>
    </rPh>
    <rPh sb="9" eb="10">
      <t>ダイ</t>
    </rPh>
    <rPh sb="11" eb="13">
      <t>タイカイ</t>
    </rPh>
    <rPh sb="13" eb="15">
      <t>ヨウラン</t>
    </rPh>
    <rPh sb="15" eb="17">
      <t>セイサク</t>
    </rPh>
    <rPh sb="17" eb="18">
      <t>ヒ</t>
    </rPh>
    <rPh sb="19" eb="20">
      <t>ホカ</t>
    </rPh>
    <phoneticPr fontId="3"/>
  </si>
  <si>
    <t>電話代・郵送代　他</t>
    <rPh sb="0" eb="2">
      <t>デンワ</t>
    </rPh>
    <rPh sb="2" eb="3">
      <t>ダイ</t>
    </rPh>
    <rPh sb="4" eb="6">
      <t>ユウソウ</t>
    </rPh>
    <rPh sb="6" eb="7">
      <t>ダイ</t>
    </rPh>
    <rPh sb="8" eb="9">
      <t>ホカ</t>
    </rPh>
    <phoneticPr fontId="3"/>
  </si>
  <si>
    <t>役員派遣旅費補助・宿泊費補助　他</t>
    <rPh sb="0" eb="2">
      <t>ヤクイン</t>
    </rPh>
    <rPh sb="2" eb="4">
      <t>ハケン</t>
    </rPh>
    <rPh sb="4" eb="6">
      <t>リョヒ</t>
    </rPh>
    <rPh sb="6" eb="8">
      <t>ホジョ</t>
    </rPh>
    <rPh sb="9" eb="12">
      <t>シュクハクヒ</t>
    </rPh>
    <rPh sb="12" eb="14">
      <t>ホジョ</t>
    </rPh>
    <rPh sb="15" eb="16">
      <t>ホカ</t>
    </rPh>
    <phoneticPr fontId="3"/>
  </si>
  <si>
    <t>渉外行動費補助　他</t>
    <rPh sb="0" eb="2">
      <t>ショウガイ</t>
    </rPh>
    <rPh sb="2" eb="4">
      <t>コウドウ</t>
    </rPh>
    <rPh sb="4" eb="5">
      <t>ヒ</t>
    </rPh>
    <rPh sb="5" eb="7">
      <t>ホジョ</t>
    </rPh>
    <rPh sb="8" eb="9">
      <t>ホカ</t>
    </rPh>
    <phoneticPr fontId="3"/>
  </si>
  <si>
    <t>プログラム印刷製本代　他</t>
    <rPh sb="5" eb="7">
      <t>インサツ</t>
    </rPh>
    <rPh sb="7" eb="10">
      <t>セイホンダイ</t>
    </rPh>
    <rPh sb="11" eb="12">
      <t>ホカ</t>
    </rPh>
    <phoneticPr fontId="3"/>
  </si>
  <si>
    <t>横断幕・立て看板代・式典費　他</t>
    <rPh sb="0" eb="3">
      <t>オウダンマク</t>
    </rPh>
    <rPh sb="4" eb="5">
      <t>タ</t>
    </rPh>
    <rPh sb="6" eb="8">
      <t>カンバン</t>
    </rPh>
    <rPh sb="8" eb="9">
      <t>ダイ</t>
    </rPh>
    <rPh sb="10" eb="12">
      <t>シキテン</t>
    </rPh>
    <rPh sb="12" eb="13">
      <t>ヒ</t>
    </rPh>
    <rPh sb="14" eb="15">
      <t>ホカ</t>
    </rPh>
    <phoneticPr fontId="3"/>
  </si>
  <si>
    <t>事務局費補助・事務局設置費　他</t>
    <rPh sb="0" eb="3">
      <t>ジムキョク</t>
    </rPh>
    <rPh sb="3" eb="4">
      <t>ヒ</t>
    </rPh>
    <rPh sb="4" eb="6">
      <t>ホジョ</t>
    </rPh>
    <rPh sb="7" eb="10">
      <t>ジムキョク</t>
    </rPh>
    <rPh sb="10" eb="13">
      <t>セッチヒ</t>
    </rPh>
    <rPh sb="14" eb="15">
      <t>ホカ</t>
    </rPh>
    <phoneticPr fontId="3"/>
  </si>
  <si>
    <t>決算額</t>
    <rPh sb="0" eb="3">
      <t>ケッサンガク</t>
    </rPh>
    <phoneticPr fontId="3"/>
  </si>
  <si>
    <t>総合体育大会費</t>
    <rPh sb="0" eb="2">
      <t>ソウゴウ</t>
    </rPh>
    <rPh sb="2" eb="4">
      <t>タイイク</t>
    </rPh>
    <rPh sb="4" eb="6">
      <t>タイカイ</t>
    </rPh>
    <rPh sb="6" eb="7">
      <t>ヒ</t>
    </rPh>
    <phoneticPr fontId="3"/>
  </si>
  <si>
    <t>会場費</t>
    <rPh sb="0" eb="3">
      <t>カイジョウヒ</t>
    </rPh>
    <phoneticPr fontId="3"/>
  </si>
  <si>
    <t>服飾費</t>
    <rPh sb="0" eb="3">
      <t>フクショクヒ</t>
    </rPh>
    <phoneticPr fontId="3"/>
  </si>
  <si>
    <t>競技用具費</t>
    <rPh sb="0" eb="2">
      <t>キョウギ</t>
    </rPh>
    <rPh sb="2" eb="4">
      <t>ヨウグ</t>
    </rPh>
    <rPh sb="4" eb="5">
      <t>ヒ</t>
    </rPh>
    <phoneticPr fontId="3"/>
  </si>
  <si>
    <t>会場使用料・付帯施設使用料</t>
    <rPh sb="0" eb="2">
      <t>カイジョウ</t>
    </rPh>
    <rPh sb="2" eb="5">
      <t>シヨウリョウ</t>
    </rPh>
    <rPh sb="6" eb="8">
      <t>フタイ</t>
    </rPh>
    <rPh sb="8" eb="10">
      <t>シセツ</t>
    </rPh>
    <rPh sb="10" eb="13">
      <t>シヨウリョウ</t>
    </rPh>
    <phoneticPr fontId="3"/>
  </si>
  <si>
    <t>審判謝礼・交通費</t>
    <rPh sb="0" eb="2">
      <t>シンパン</t>
    </rPh>
    <rPh sb="2" eb="4">
      <t>シャレイ</t>
    </rPh>
    <rPh sb="5" eb="8">
      <t>コウツウヒ</t>
    </rPh>
    <phoneticPr fontId="3"/>
  </si>
  <si>
    <t>各競技使用消耗品費</t>
    <rPh sb="0" eb="3">
      <t>カクキョウギ</t>
    </rPh>
    <rPh sb="3" eb="5">
      <t>シヨウ</t>
    </rPh>
    <rPh sb="5" eb="8">
      <t>ショウモウヒン</t>
    </rPh>
    <rPh sb="8" eb="9">
      <t>ヒ</t>
    </rPh>
    <phoneticPr fontId="3"/>
  </si>
  <si>
    <t>食料費</t>
    <rPh sb="0" eb="3">
      <t>ショクリョウヒ</t>
    </rPh>
    <phoneticPr fontId="3"/>
  </si>
  <si>
    <t>審判・役員・補助員昼食代・湯茶代</t>
    <rPh sb="0" eb="2">
      <t>シンパン</t>
    </rPh>
    <rPh sb="3" eb="5">
      <t>ヤクイン</t>
    </rPh>
    <rPh sb="6" eb="9">
      <t>ホジョイン</t>
    </rPh>
    <rPh sb="9" eb="11">
      <t>チュウショク</t>
    </rPh>
    <rPh sb="11" eb="12">
      <t>ダイ</t>
    </rPh>
    <rPh sb="13" eb="15">
      <t>ユチャ</t>
    </rPh>
    <rPh sb="15" eb="16">
      <t>ダイ</t>
    </rPh>
    <phoneticPr fontId="3"/>
  </si>
  <si>
    <t>借損料</t>
    <rPh sb="0" eb="1">
      <t>シャク</t>
    </rPh>
    <rPh sb="1" eb="2">
      <t>ソン</t>
    </rPh>
    <rPh sb="2" eb="3">
      <t>リョウ</t>
    </rPh>
    <phoneticPr fontId="3"/>
  </si>
  <si>
    <t>用具運搬車両借用代</t>
    <rPh sb="0" eb="2">
      <t>ヨウグ</t>
    </rPh>
    <rPh sb="2" eb="4">
      <t>ウンパン</t>
    </rPh>
    <rPh sb="4" eb="6">
      <t>シャリョウ</t>
    </rPh>
    <rPh sb="6" eb="8">
      <t>シャクヨウ</t>
    </rPh>
    <rPh sb="8" eb="9">
      <t>ダイ</t>
    </rPh>
    <phoneticPr fontId="3"/>
  </si>
  <si>
    <t>各競技使用用具費</t>
    <rPh sb="0" eb="3">
      <t>カクキョウギ</t>
    </rPh>
    <rPh sb="3" eb="5">
      <t>シヨウ</t>
    </rPh>
    <rPh sb="5" eb="7">
      <t>ヨウグ</t>
    </rPh>
    <rPh sb="7" eb="8">
      <t>ヒ</t>
    </rPh>
    <phoneticPr fontId="3"/>
  </si>
  <si>
    <t>ゼッケン代・役員腕章代　他</t>
    <rPh sb="4" eb="5">
      <t>ダイ</t>
    </rPh>
    <rPh sb="6" eb="8">
      <t>ヤクイン</t>
    </rPh>
    <rPh sb="8" eb="10">
      <t>ワンショウ</t>
    </rPh>
    <rPh sb="10" eb="11">
      <t>ダイ</t>
    </rPh>
    <rPh sb="12" eb="13">
      <t>タ</t>
    </rPh>
    <phoneticPr fontId="3"/>
  </si>
  <si>
    <t>審判代</t>
    <rPh sb="0" eb="2">
      <t>シンパン</t>
    </rPh>
    <rPh sb="2" eb="3">
      <t>ダイ</t>
    </rPh>
    <phoneticPr fontId="3"/>
  </si>
  <si>
    <t>表彰費</t>
    <rPh sb="0" eb="2">
      <t>ヒョウショウ</t>
    </rPh>
    <rPh sb="2" eb="3">
      <t>ヒ</t>
    </rPh>
    <phoneticPr fontId="3"/>
  </si>
  <si>
    <t>賞状・レプリカ等(県事務局にて執行）</t>
    <rPh sb="0" eb="2">
      <t>ショウジョウ</t>
    </rPh>
    <rPh sb="7" eb="8">
      <t>トウ</t>
    </rPh>
    <rPh sb="9" eb="10">
      <t>ケン</t>
    </rPh>
    <rPh sb="10" eb="13">
      <t>ジムキョク</t>
    </rPh>
    <rPh sb="15" eb="17">
      <t>シッコウ</t>
    </rPh>
    <phoneticPr fontId="3"/>
  </si>
  <si>
    <t>＜</t>
    <phoneticPr fontId="3"/>
  </si>
  <si>
    <t>＞　地　区</t>
    <rPh sb="2" eb="3">
      <t>チ</t>
    </rPh>
    <rPh sb="4" eb="5">
      <t>ク</t>
    </rPh>
    <phoneticPr fontId="3"/>
  </si>
  <si>
    <t>差引額</t>
    <rPh sb="0" eb="3">
      <t>サシヒキガク</t>
    </rPh>
    <phoneticPr fontId="3"/>
  </si>
  <si>
    <t>消耗品費</t>
    <rPh sb="0" eb="3">
      <t>ショウモウヒン</t>
    </rPh>
    <rPh sb="3" eb="4">
      <t>ヒ</t>
    </rPh>
    <phoneticPr fontId="3"/>
  </si>
  <si>
    <t>月</t>
    <rPh sb="0" eb="1">
      <t>ツキ</t>
    </rPh>
    <phoneticPr fontId="3"/>
  </si>
  <si>
    <t>日</t>
    <rPh sb="0" eb="1">
      <t>ニチ</t>
    </rPh>
    <phoneticPr fontId="3"/>
  </si>
  <si>
    <t>科No</t>
    <rPh sb="0" eb="1">
      <t>カ</t>
    </rPh>
    <phoneticPr fontId="3"/>
  </si>
  <si>
    <t>　科　　　　　目</t>
    <rPh sb="1" eb="2">
      <t>カ</t>
    </rPh>
    <rPh sb="7" eb="8">
      <t>メ</t>
    </rPh>
    <phoneticPr fontId="3"/>
  </si>
  <si>
    <t>摘              要</t>
    <rPh sb="0" eb="1">
      <t>チャク</t>
    </rPh>
    <rPh sb="15" eb="16">
      <t>ヨウ</t>
    </rPh>
    <phoneticPr fontId="3"/>
  </si>
  <si>
    <t>債権者氏名</t>
    <rPh sb="0" eb="3">
      <t>サイケンシャ</t>
    </rPh>
    <rPh sb="3" eb="5">
      <t>シメイ</t>
    </rPh>
    <phoneticPr fontId="3"/>
  </si>
  <si>
    <t>収入金額</t>
    <rPh sb="0" eb="2">
      <t>シュウニュウ</t>
    </rPh>
    <rPh sb="2" eb="4">
      <t>キンガク</t>
    </rPh>
    <phoneticPr fontId="3"/>
  </si>
  <si>
    <t>支出金額</t>
    <rPh sb="0" eb="2">
      <t>シシュツ</t>
    </rPh>
    <rPh sb="2" eb="4">
      <t>キンガク</t>
    </rPh>
    <phoneticPr fontId="3"/>
  </si>
  <si>
    <t>差引金額</t>
    <rPh sb="0" eb="2">
      <t>サシヒキ</t>
    </rPh>
    <rPh sb="2" eb="4">
      <t>キンガク</t>
    </rPh>
    <phoneticPr fontId="3"/>
  </si>
  <si>
    <t>印刷費</t>
    <rPh sb="0" eb="3">
      <t>インサツヒ</t>
    </rPh>
    <phoneticPr fontId="3"/>
  </si>
  <si>
    <t>渉外費</t>
    <rPh sb="0" eb="3">
      <t>ショウガイヒ</t>
    </rPh>
    <phoneticPr fontId="3"/>
  </si>
  <si>
    <t>Ｎｏ</t>
    <phoneticPr fontId="3"/>
  </si>
  <si>
    <t>（単位：円）</t>
    <rPh sb="1" eb="3">
      <t>タンイ</t>
    </rPh>
    <rPh sb="4" eb="5">
      <t>エン</t>
    </rPh>
    <phoneticPr fontId="3"/>
  </si>
  <si>
    <t>Ａ</t>
  </si>
  <si>
    <t>《収入の部》</t>
    <rPh sb="1" eb="3">
      <t>シュウニュウ</t>
    </rPh>
    <rPh sb="4" eb="5">
      <t>ブ</t>
    </rPh>
    <phoneticPr fontId="3"/>
  </si>
  <si>
    <t>費　　　　　目</t>
    <rPh sb="0" eb="1">
      <t>ヒ</t>
    </rPh>
    <rPh sb="6" eb="7">
      <t>メ</t>
    </rPh>
    <phoneticPr fontId="3"/>
  </si>
  <si>
    <t>科ＮＯ</t>
    <rPh sb="0" eb="1">
      <t>カ</t>
    </rPh>
    <phoneticPr fontId="3"/>
  </si>
  <si>
    <t>当初予算額</t>
    <rPh sb="0" eb="2">
      <t>トウショ</t>
    </rPh>
    <rPh sb="2" eb="5">
      <t>ヨサンガク</t>
    </rPh>
    <phoneticPr fontId="3"/>
  </si>
  <si>
    <t>収入済額</t>
    <rPh sb="0" eb="2">
      <t>シュウニュウ</t>
    </rPh>
    <rPh sb="2" eb="3">
      <t>ズ</t>
    </rPh>
    <rPh sb="3" eb="4">
      <t>ガク</t>
    </rPh>
    <phoneticPr fontId="3"/>
  </si>
  <si>
    <t>執行済額</t>
    <rPh sb="0" eb="2">
      <t>シッコウ</t>
    </rPh>
    <rPh sb="2" eb="3">
      <t>ズ</t>
    </rPh>
    <rPh sb="3" eb="4">
      <t>ガク</t>
    </rPh>
    <phoneticPr fontId="3"/>
  </si>
  <si>
    <t>残　　　額</t>
    <rPh sb="0" eb="1">
      <t>ザン</t>
    </rPh>
    <rPh sb="4" eb="5">
      <t>ガク</t>
    </rPh>
    <phoneticPr fontId="3"/>
  </si>
  <si>
    <t>Ａ</t>
    <phoneticPr fontId="3"/>
  </si>
  <si>
    <t>合　　　計</t>
    <rPh sb="0" eb="1">
      <t>ゴウ</t>
    </rPh>
    <rPh sb="4" eb="5">
      <t>ケイ</t>
    </rPh>
    <phoneticPr fontId="3"/>
  </si>
  <si>
    <t>《支出の部》</t>
    <rPh sb="1" eb="3">
      <t>シシュツ</t>
    </rPh>
    <rPh sb="4" eb="5">
      <t>ブ</t>
    </rPh>
    <phoneticPr fontId="3"/>
  </si>
  <si>
    <t>円</t>
    <rPh sb="0" eb="1">
      <t>エン</t>
    </rPh>
    <phoneticPr fontId="3"/>
  </si>
  <si>
    <t>大会運営費</t>
    <rPh sb="0" eb="2">
      <t>タイカイ</t>
    </rPh>
    <rPh sb="2" eb="5">
      <t>ウンエイヒ</t>
    </rPh>
    <phoneticPr fontId="3"/>
  </si>
  <si>
    <t>福岡県中学校体育連盟</t>
    <rPh sb="0" eb="10">
      <t>フクオカケンチュウガッコウタイイクレンメイ</t>
    </rPh>
    <phoneticPr fontId="3"/>
  </si>
  <si>
    <t>＜　総　務　費　＞　　　　</t>
    <rPh sb="2" eb="3">
      <t>フサ</t>
    </rPh>
    <rPh sb="4" eb="5">
      <t>ツトム</t>
    </rPh>
    <rPh sb="6" eb="7">
      <t>ヒ</t>
    </rPh>
    <phoneticPr fontId="3"/>
  </si>
  <si>
    <t>通信費</t>
    <rPh sb="0" eb="2">
      <t>ツウシン</t>
    </rPh>
    <rPh sb="2" eb="3">
      <t>ヒ</t>
    </rPh>
    <phoneticPr fontId="3"/>
  </si>
  <si>
    <t>＜　運　営　費　＞</t>
    <rPh sb="2" eb="3">
      <t>ウン</t>
    </rPh>
    <rPh sb="4" eb="5">
      <t>エイ</t>
    </rPh>
    <rPh sb="6" eb="7">
      <t>ヒ</t>
    </rPh>
    <phoneticPr fontId="3"/>
  </si>
  <si>
    <t>審判代</t>
    <rPh sb="0" eb="3">
      <t>シンパンダイ</t>
    </rPh>
    <phoneticPr fontId="3"/>
  </si>
  <si>
    <t>服飾費</t>
    <rPh sb="0" eb="3">
      <t>フクショクヒ</t>
    </rPh>
    <phoneticPr fontId="1"/>
  </si>
  <si>
    <t>領収書綴Ｎｏ</t>
    <rPh sb="0" eb="3">
      <t>リョウシュウショ</t>
    </rPh>
    <rPh sb="3" eb="4">
      <t>ツヅ</t>
    </rPh>
    <phoneticPr fontId="3"/>
  </si>
  <si>
    <t>総務費小計</t>
    <rPh sb="0" eb="3">
      <t>ソウムヒ</t>
    </rPh>
    <rPh sb="3" eb="5">
      <t>ショウケイ</t>
    </rPh>
    <phoneticPr fontId="3"/>
  </si>
  <si>
    <t>運営費小計</t>
    <rPh sb="0" eb="3">
      <t>ウンエイヒ</t>
    </rPh>
    <rPh sb="3" eb="5">
      <t>ショウケイ</t>
    </rPh>
    <phoneticPr fontId="3"/>
  </si>
  <si>
    <t>領収書総額</t>
    <rPh sb="0" eb="3">
      <t>リョウシュウショ</t>
    </rPh>
    <rPh sb="3" eb="5">
      <t>ソウガク</t>
    </rPh>
    <phoneticPr fontId="3"/>
  </si>
  <si>
    <t>※審判謝金（料）、補助員謝金など公的な領収証が添付できないものについては、別添の様式１による支払証明書を添付すること。</t>
    <phoneticPr fontId="3"/>
  </si>
  <si>
    <t>軟式野球</t>
    <rPh sb="0" eb="2">
      <t>ナンシキ</t>
    </rPh>
    <rPh sb="2" eb="4">
      <t>ヤキュウ</t>
    </rPh>
    <phoneticPr fontId="3"/>
  </si>
  <si>
    <t>競技用具費</t>
    <rPh sb="0" eb="1">
      <t>キョウギ</t>
    </rPh>
    <rPh sb="1" eb="3">
      <t>ヨウグ</t>
    </rPh>
    <rPh sb="3" eb="4">
      <t>ヒ</t>
    </rPh>
    <phoneticPr fontId="3"/>
  </si>
  <si>
    <t>試合球</t>
    <rPh sb="0" eb="3">
      <t>シアイキュウ</t>
    </rPh>
    <phoneticPr fontId="3"/>
  </si>
  <si>
    <t>○○郵便局</t>
    <rPh sb="2" eb="5">
      <t>ユウビンキョク</t>
    </rPh>
    <phoneticPr fontId="3"/>
  </si>
  <si>
    <t>ﾚﾀｰﾊﾟｯｸ・切手代</t>
    <rPh sb="7" eb="9">
      <t>キッテ</t>
    </rPh>
    <rPh sb="9" eb="10">
      <t>ダイ</t>
    </rPh>
    <rPh sb="10" eb="11">
      <t>ダイ</t>
    </rPh>
    <phoneticPr fontId="3"/>
  </si>
  <si>
    <t>役員弁当・お茶代</t>
    <rPh sb="0" eb="2">
      <t>ヤクイン</t>
    </rPh>
    <rPh sb="2" eb="4">
      <t>ベントウ</t>
    </rPh>
    <rPh sb="6" eb="8">
      <t>チャダイ</t>
    </rPh>
    <phoneticPr fontId="3"/>
  </si>
  <si>
    <t>(株)△△弁当</t>
    <rPh sb="0" eb="3">
      <t>カブ</t>
    </rPh>
    <rPh sb="5" eb="7">
      <t>ベントウ</t>
    </rPh>
    <phoneticPr fontId="3"/>
  </si>
  <si>
    <t>審判代（36人×\3.000）</t>
    <rPh sb="0" eb="3">
      <t>シンパンダイ</t>
    </rPh>
    <rPh sb="6" eb="7">
      <t>ニン</t>
    </rPh>
    <phoneticPr fontId="3"/>
  </si>
  <si>
    <t>□□審判協会</t>
    <rPh sb="2" eb="4">
      <t>シンパン</t>
    </rPh>
    <rPh sb="4" eb="6">
      <t>キョウカイ</t>
    </rPh>
    <phoneticPr fontId="3"/>
  </si>
  <si>
    <t>審判代（９人×\3.000）</t>
    <rPh sb="0" eb="3">
      <t>シンパンダイ</t>
    </rPh>
    <rPh sb="5" eb="6">
      <t>ニン</t>
    </rPh>
    <phoneticPr fontId="3"/>
  </si>
  <si>
    <t>筆記具</t>
    <rPh sb="0" eb="3">
      <t>ヒッキグ</t>
    </rPh>
    <phoneticPr fontId="3"/>
  </si>
  <si>
    <t>◇◇文具</t>
    <rPh sb="2" eb="4">
      <t>ブング</t>
    </rPh>
    <phoneticPr fontId="3"/>
  </si>
  <si>
    <t>審判帽子</t>
    <rPh sb="0" eb="2">
      <t>シンパン</t>
    </rPh>
    <rPh sb="2" eb="4">
      <t>ボウシ</t>
    </rPh>
    <phoneticPr fontId="3"/>
  </si>
  <si>
    <t>(株)ｽﾎﾟｰﾂ××</t>
    <rPh sb="0" eb="3">
      <t>カブ</t>
    </rPh>
    <phoneticPr fontId="3"/>
  </si>
  <si>
    <t>福岡県中学校総合体育大会　領収書　綴</t>
    <rPh sb="0" eb="2">
      <t>フクオカ</t>
    </rPh>
    <rPh sb="2" eb="3">
      <t>ケン</t>
    </rPh>
    <rPh sb="3" eb="6">
      <t>チュウガッコウ</t>
    </rPh>
    <rPh sb="6" eb="8">
      <t>ソウゴウ</t>
    </rPh>
    <rPh sb="8" eb="10">
      <t>タイイク</t>
    </rPh>
    <rPh sb="10" eb="12">
      <t>タイカイ</t>
    </rPh>
    <rPh sb="13" eb="16">
      <t>リョウシュウショ</t>
    </rPh>
    <rPh sb="17" eb="18">
      <t>ツヅリ</t>
    </rPh>
    <phoneticPr fontId="3"/>
  </si>
  <si>
    <t>役員旅費・宿泊費</t>
    <rPh sb="0" eb="2">
      <t>ヤクイン</t>
    </rPh>
    <rPh sb="2" eb="4">
      <t>リョヒ</t>
    </rPh>
    <rPh sb="5" eb="8">
      <t>シュクハクヒ</t>
    </rPh>
    <phoneticPr fontId="3"/>
  </si>
  <si>
    <t>借損料</t>
    <rPh sb="0" eb="1">
      <t>シャク</t>
    </rPh>
    <rPh sb="1" eb="3">
      <t>ソンリョウ</t>
    </rPh>
    <phoneticPr fontId="3"/>
  </si>
  <si>
    <t>年</t>
    <rPh sb="0" eb="1">
      <t>ネン</t>
    </rPh>
    <phoneticPr fontId="3"/>
  </si>
  <si>
    <t>日</t>
    <rPh sb="0" eb="1">
      <t>ヒ</t>
    </rPh>
    <phoneticPr fontId="3"/>
  </si>
  <si>
    <t>福岡県中学校体育連盟</t>
    <rPh sb="0" eb="3">
      <t>フクオカケン</t>
    </rPh>
    <rPh sb="3" eb="6">
      <t>チュウガッコウ</t>
    </rPh>
    <rPh sb="6" eb="10">
      <t>タイイクレンメイ</t>
    </rPh>
    <phoneticPr fontId="3"/>
  </si>
  <si>
    <t>様</t>
    <rPh sb="0" eb="1">
      <t>サマ</t>
    </rPh>
    <phoneticPr fontId="3"/>
  </si>
  <si>
    <t>印</t>
    <rPh sb="0" eb="1">
      <t>イン</t>
    </rPh>
    <phoneticPr fontId="3"/>
  </si>
  <si>
    <t>（</t>
    <phoneticPr fontId="3"/>
  </si>
  <si>
    <t>福岡県中学校総合体育大会　大会費報告書</t>
    <phoneticPr fontId="3"/>
  </si>
  <si>
    <t>年度</t>
    <rPh sb="0" eb="2">
      <t>ネンド</t>
    </rPh>
    <phoneticPr fontId="3"/>
  </si>
  <si>
    <t>職　名</t>
    <rPh sb="0" eb="1">
      <t>ショク</t>
    </rPh>
    <rPh sb="2" eb="3">
      <t>メイ</t>
    </rPh>
    <phoneticPr fontId="3"/>
  </si>
  <si>
    <t>氏　名</t>
    <rPh sb="0" eb="1">
      <t>シ</t>
    </rPh>
    <rPh sb="2" eb="3">
      <t>メイ</t>
    </rPh>
    <phoneticPr fontId="3"/>
  </si>
  <si>
    <t>記載通り，支出したことを報告します。</t>
    <rPh sb="0" eb="2">
      <t>キサイ</t>
    </rPh>
    <rPh sb="12" eb="14">
      <t>ホウコク</t>
    </rPh>
    <phoneticPr fontId="3"/>
  </si>
  <si>
    <t>借損料</t>
    <rPh sb="0" eb="3">
      <t>シャクソンリョウ</t>
    </rPh>
    <phoneticPr fontId="3"/>
  </si>
  <si>
    <t>）会長</t>
    <rPh sb="1" eb="3">
      <t>カイチョウ</t>
    </rPh>
    <phoneticPr fontId="3"/>
  </si>
  <si>
    <t>受領の福岡県総合体育大会大会費について，別紙</t>
    <rPh sb="0" eb="2">
      <t>ジュリョウ</t>
    </rPh>
    <rPh sb="3" eb="6">
      <t>フクオカケン</t>
    </rPh>
    <rPh sb="6" eb="8">
      <t>ソウゴウ</t>
    </rPh>
    <rPh sb="8" eb="10">
      <t>タイイク</t>
    </rPh>
    <rPh sb="10" eb="12">
      <t>タイカイ</t>
    </rPh>
    <phoneticPr fontId="3"/>
  </si>
  <si>
    <t>令和</t>
    <rPh sb="0" eb="2">
      <t>レイワ</t>
    </rPh>
    <phoneticPr fontId="3"/>
  </si>
  <si>
    <t>熱中症対策費</t>
    <rPh sb="0" eb="3">
      <t>ネッチュウショウ</t>
    </rPh>
    <rPh sb="3" eb="6">
      <t>タイサクヒ</t>
    </rPh>
    <phoneticPr fontId="1"/>
  </si>
  <si>
    <t>医療体制費</t>
    <rPh sb="0" eb="5">
      <t>イリョウタイセイヒ</t>
    </rPh>
    <phoneticPr fontId="3"/>
  </si>
  <si>
    <t>熱中症対策費</t>
    <rPh sb="0" eb="3">
      <t>ネッチュウショウ</t>
    </rPh>
    <rPh sb="3" eb="6">
      <t>タイサクヒ</t>
    </rPh>
    <phoneticPr fontId="3"/>
  </si>
  <si>
    <t>医療体制費</t>
    <rPh sb="0" eb="5">
      <t>イリョウタイセイヒ</t>
    </rPh>
    <phoneticPr fontId="3"/>
  </si>
  <si>
    <t>熱中症対策費</t>
    <rPh sb="0" eb="6">
      <t>ネッチュウショウタイサクヒ</t>
    </rPh>
    <phoneticPr fontId="3"/>
  </si>
  <si>
    <t>経口補水液・氷等</t>
    <rPh sb="0" eb="5">
      <t>ケイコウホスイエキ</t>
    </rPh>
    <rPh sb="6" eb="7">
      <t>コオリ</t>
    </rPh>
    <rPh sb="7" eb="8">
      <t>トウ</t>
    </rPh>
    <phoneticPr fontId="3"/>
  </si>
  <si>
    <t>医師・看護師等謝礼</t>
    <rPh sb="0" eb="2">
      <t>イシ</t>
    </rPh>
    <rPh sb="3" eb="7">
      <t>カンゴシトウ</t>
    </rPh>
    <rPh sb="7" eb="9">
      <t>シャレイ</t>
    </rPh>
    <phoneticPr fontId="3"/>
  </si>
  <si>
    <t>○○ｽﾎﾟｰﾂ</t>
  </si>
  <si>
    <t>会長　野口　修司</t>
    <rPh sb="0" eb="2">
      <t>カイチョウ</t>
    </rPh>
    <rPh sb="3" eb="4">
      <t>ノ</t>
    </rPh>
    <rPh sb="4" eb="5">
      <t>クチ</t>
    </rPh>
    <rPh sb="6" eb="7">
      <t>オサム</t>
    </rPh>
    <rPh sb="7" eb="8">
      <t>ツカサ</t>
    </rPh>
    <phoneticPr fontId="3"/>
  </si>
  <si>
    <t>令和４年度　福岡県総合体育大会　会　計（出納帳）</t>
    <rPh sb="0" eb="2">
      <t>レイワ</t>
    </rPh>
    <rPh sb="3" eb="5">
      <t>ネンド</t>
    </rPh>
    <rPh sb="4" eb="5">
      <t>ド</t>
    </rPh>
    <rPh sb="5" eb="7">
      <t>ヘイネンド</t>
    </rPh>
    <rPh sb="6" eb="9">
      <t>フクオカケン</t>
    </rPh>
    <rPh sb="9" eb="11">
      <t>ソウゴウ</t>
    </rPh>
    <rPh sb="11" eb="13">
      <t>タイイク</t>
    </rPh>
    <rPh sb="13" eb="15">
      <t>タイカイ</t>
    </rPh>
    <rPh sb="16" eb="17">
      <t>カイ</t>
    </rPh>
    <rPh sb="18" eb="19">
      <t>ケイ</t>
    </rPh>
    <rPh sb="20" eb="23">
      <t>スイトウチョウ</t>
    </rPh>
    <phoneticPr fontId="3"/>
  </si>
  <si>
    <t>令和４年度　福岡県中学校体育連盟　総体運営費</t>
    <rPh sb="0" eb="2">
      <t>レイワ</t>
    </rPh>
    <rPh sb="3" eb="5">
      <t>ネンド</t>
    </rPh>
    <rPh sb="4" eb="5">
      <t>ド</t>
    </rPh>
    <rPh sb="5" eb="7">
      <t>ヘイネンド</t>
    </rPh>
    <rPh sb="6" eb="16">
      <t>フクオカケンチュウガッコウタイイクレンメイ</t>
    </rPh>
    <rPh sb="17" eb="19">
      <t>ソウタイ</t>
    </rPh>
    <rPh sb="19" eb="22">
      <t>ウンエイヒ</t>
    </rPh>
    <phoneticPr fontId="3"/>
  </si>
  <si>
    <t>令和４年度</t>
    <rPh sb="0" eb="2">
      <t>レイワ</t>
    </rPh>
    <rPh sb="3" eb="5">
      <t>ネンド</t>
    </rPh>
    <rPh sb="4" eb="5">
      <t>ド</t>
    </rPh>
    <phoneticPr fontId="3"/>
  </si>
  <si>
    <t>令和４年度　福岡県中学校総合体育大会　決算書</t>
    <rPh sb="0" eb="2">
      <t>レイワ</t>
    </rPh>
    <rPh sb="3" eb="5">
      <t>ネンド</t>
    </rPh>
    <rPh sb="4" eb="5">
      <t>ド</t>
    </rPh>
    <rPh sb="5" eb="7">
      <t>ヘイネンド</t>
    </rPh>
    <rPh sb="6" eb="9">
      <t>フクオカケン</t>
    </rPh>
    <rPh sb="9" eb="12">
      <t>チュウガッコウ</t>
    </rPh>
    <rPh sb="12" eb="14">
      <t>ソウゴウ</t>
    </rPh>
    <rPh sb="14" eb="16">
      <t>タイイク</t>
    </rPh>
    <rPh sb="16" eb="18">
      <t>タイカイ</t>
    </rPh>
    <rPh sb="19" eb="21">
      <t>ケッサン</t>
    </rPh>
    <rPh sb="21" eb="2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</si>
</sst>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4"/>
      <name val="ＭＳ Ｐ明朝"/>
      <family val="1"/>
      <charset val="128"/>
    </font>
    <font>
      <sz val="20"/>
      <name val="ＭＳ Ｐ明朝"/>
      <family val="1"/>
      <charset val="128"/>
    </font>
    <font>
      <sz val="11"/>
      <color theme="1"/>
      <name val="ＭＳ Ｐゴシック"/>
      <family val="3"/>
      <charset val="128"/>
      <scheme val="minor"/>
    </font>
    <font>
      <b/>
      <sz val="11"/>
      <name val="ＭＳ Ｐゴシック"/>
      <family val="3"/>
      <charset val="128"/>
    </font>
    <font>
      <b/>
      <sz val="16"/>
      <name val="ＭＳ Ｐゴシック"/>
      <family val="3"/>
      <charset val="128"/>
    </font>
    <font>
      <sz val="20"/>
      <name val="ＭＳ Ｐゴシック"/>
      <family val="3"/>
      <charset val="128"/>
    </font>
    <font>
      <sz val="24"/>
      <name val="ＤＦＰ顔真卿体W7"/>
      <family val="3"/>
      <charset val="128"/>
    </font>
    <font>
      <sz val="9"/>
      <name val="ＭＳ Ｐゴシック"/>
      <family val="3"/>
      <charset val="128"/>
    </font>
    <font>
      <b/>
      <i/>
      <sz val="20"/>
      <name val="ＤＦＰ顔真卿体W7"/>
      <family val="3"/>
      <charset val="128"/>
    </font>
    <font>
      <sz val="18"/>
      <color indexed="8"/>
      <name val="ＭＳ Ｐ明朝"/>
      <family val="1"/>
      <charset val="128"/>
    </font>
    <font>
      <sz val="11"/>
      <color indexed="8"/>
      <name val="ＭＳ Ｐ明朝"/>
      <family val="1"/>
      <charset val="128"/>
    </font>
    <font>
      <b/>
      <sz val="18"/>
      <color indexed="8"/>
      <name val="ＭＳ Ｐ明朝"/>
      <family val="1"/>
      <charset val="128"/>
    </font>
    <font>
      <sz val="16"/>
      <color indexed="8"/>
      <name val="ＭＳ Ｐ明朝"/>
      <family val="1"/>
      <charset val="128"/>
    </font>
    <font>
      <sz val="14"/>
      <color indexed="8"/>
      <name val="ＭＳ Ｐ明朝"/>
      <family val="1"/>
      <charset val="128"/>
    </font>
    <font>
      <sz val="12"/>
      <color indexed="8"/>
      <name val="ＭＳ Ｐ明朝"/>
      <family val="1"/>
      <charset val="128"/>
    </font>
    <font>
      <b/>
      <sz val="2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rgb="FFFF0000"/>
        <bgColor indexed="64"/>
      </patternFill>
    </fill>
  </fills>
  <borders count="6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6" fillId="0" borderId="0">
      <alignment vertical="center"/>
    </xf>
    <xf numFmtId="0" fontId="1" fillId="0" borderId="0">
      <alignment vertical="center"/>
    </xf>
    <xf numFmtId="0" fontId="1" fillId="0" borderId="0">
      <alignment vertical="center"/>
    </xf>
  </cellStyleXfs>
  <cellXfs count="23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xf numFmtId="176" fontId="2" fillId="0" borderId="0" xfId="0" applyNumberFormat="1" applyFont="1"/>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Border="1" applyAlignment="1">
      <alignment vertical="center"/>
    </xf>
    <xf numFmtId="176" fontId="4" fillId="0" borderId="5" xfId="0" applyNumberFormat="1" applyFont="1" applyFill="1" applyBorder="1" applyAlignment="1">
      <alignment vertical="center"/>
    </xf>
    <xf numFmtId="176" fontId="4" fillId="0" borderId="6" xfId="0" applyNumberFormat="1" applyFont="1" applyBorder="1" applyAlignment="1">
      <alignment vertical="center"/>
    </xf>
    <xf numFmtId="0" fontId="4" fillId="0" borderId="0" xfId="0" applyFont="1" applyBorder="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distributed" vertical="center"/>
    </xf>
    <xf numFmtId="176" fontId="4" fillId="0" borderId="12" xfId="0" applyNumberFormat="1" applyFont="1" applyFill="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horizontal="distributed" vertical="center"/>
    </xf>
    <xf numFmtId="0" fontId="4" fillId="0" borderId="4" xfId="0" applyFont="1" applyBorder="1" applyAlignment="1">
      <alignment vertical="center" shrinkToFit="1"/>
    </xf>
    <xf numFmtId="0" fontId="4" fillId="0" borderId="14" xfId="0" applyFont="1" applyFill="1" applyBorder="1" applyAlignment="1">
      <alignment horizontal="distributed" vertical="center"/>
    </xf>
    <xf numFmtId="0" fontId="4" fillId="0" borderId="4" xfId="0" applyFont="1" applyFill="1" applyBorder="1" applyAlignment="1">
      <alignment vertical="center" shrinkToFit="1"/>
    </xf>
    <xf numFmtId="0" fontId="4" fillId="0" borderId="15" xfId="0" applyFont="1" applyFill="1" applyBorder="1" applyAlignment="1">
      <alignment horizontal="distributed" vertical="center"/>
    </xf>
    <xf numFmtId="0" fontId="4" fillId="0" borderId="17" xfId="0" applyFont="1" applyFill="1" applyBorder="1" applyAlignment="1">
      <alignment vertical="center" shrinkToFit="1"/>
    </xf>
    <xf numFmtId="0" fontId="4" fillId="0" borderId="8" xfId="0" applyFont="1" applyBorder="1" applyAlignment="1">
      <alignment horizontal="distributed" vertical="center"/>
    </xf>
    <xf numFmtId="176" fontId="4" fillId="0" borderId="8" xfId="0" applyNumberFormat="1" applyFont="1" applyFill="1" applyBorder="1" applyAlignment="1">
      <alignment vertical="center"/>
    </xf>
    <xf numFmtId="0" fontId="4" fillId="0" borderId="18" xfId="0" applyFont="1" applyBorder="1" applyAlignment="1">
      <alignment horizontal="center" vertical="center"/>
    </xf>
    <xf numFmtId="0" fontId="4" fillId="0" borderId="1" xfId="0" applyFont="1" applyBorder="1" applyAlignment="1">
      <alignment horizontal="distributed" vertical="center"/>
    </xf>
    <xf numFmtId="176" fontId="4" fillId="0" borderId="1" xfId="0" applyNumberFormat="1" applyFont="1" applyFill="1" applyBorder="1" applyAlignment="1">
      <alignment vertical="center"/>
    </xf>
    <xf numFmtId="0" fontId="4" fillId="0" borderId="2" xfId="0" applyFont="1" applyBorder="1" applyAlignment="1">
      <alignment vertical="center" shrinkToFit="1"/>
    </xf>
    <xf numFmtId="0" fontId="4" fillId="0" borderId="19" xfId="0" applyFont="1" applyBorder="1" applyAlignment="1">
      <alignment horizontal="center" vertical="center"/>
    </xf>
    <xf numFmtId="0" fontId="4" fillId="0" borderId="3"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vertical="center" shrinkToFit="1"/>
    </xf>
    <xf numFmtId="0" fontId="4" fillId="0" borderId="20" xfId="0" applyFont="1" applyFill="1" applyBorder="1" applyAlignment="1">
      <alignment horizontal="distributed" vertical="center"/>
    </xf>
    <xf numFmtId="176" fontId="4" fillId="0" borderId="20" xfId="0" applyNumberFormat="1" applyFont="1" applyFill="1" applyBorder="1" applyAlignment="1">
      <alignment vertical="center"/>
    </xf>
    <xf numFmtId="176" fontId="4" fillId="0" borderId="21" xfId="0" applyNumberFormat="1" applyFont="1" applyFill="1" applyBorder="1" applyAlignment="1">
      <alignment vertical="center"/>
    </xf>
    <xf numFmtId="0" fontId="5" fillId="0" borderId="0" xfId="0" applyFont="1" applyAlignment="1">
      <alignment horizontal="center" vertical="center"/>
    </xf>
    <xf numFmtId="176" fontId="4" fillId="0" borderId="0" xfId="0" applyNumberFormat="1" applyFont="1" applyBorder="1" applyAlignment="1">
      <alignment vertical="center"/>
    </xf>
    <xf numFmtId="0" fontId="4" fillId="0" borderId="19" xfId="0" applyFont="1" applyBorder="1" applyAlignment="1">
      <alignment horizontal="center" vertical="center" shrinkToFit="1"/>
    </xf>
    <xf numFmtId="0" fontId="4" fillId="0" borderId="19" xfId="0" applyFont="1" applyBorder="1" applyAlignment="1">
      <alignment vertical="center" shrinkToFit="1"/>
    </xf>
    <xf numFmtId="0" fontId="4" fillId="0" borderId="19" xfId="0" applyFont="1" applyFill="1" applyBorder="1" applyAlignment="1">
      <alignment vertical="center" shrinkToFit="1"/>
    </xf>
    <xf numFmtId="176" fontId="4" fillId="0" borderId="22" xfId="0" applyNumberFormat="1" applyFont="1" applyFill="1" applyBorder="1" applyAlignment="1">
      <alignment vertical="center"/>
    </xf>
    <xf numFmtId="176" fontId="4" fillId="0" borderId="0" xfId="0" applyNumberFormat="1" applyFont="1" applyFill="1" applyAlignment="1">
      <alignment vertical="center"/>
    </xf>
    <xf numFmtId="38" fontId="4" fillId="0" borderId="29" xfId="0" applyNumberFormat="1" applyFont="1" applyBorder="1" applyAlignment="1">
      <alignment vertical="center" shrinkToFit="1"/>
    </xf>
    <xf numFmtId="38" fontId="4" fillId="0" borderId="9" xfId="0" applyNumberFormat="1" applyFont="1" applyBorder="1" applyAlignment="1">
      <alignment vertical="center" shrinkToFit="1"/>
    </xf>
    <xf numFmtId="3" fontId="4" fillId="0" borderId="0" xfId="0" applyNumberFormat="1" applyFont="1" applyFill="1" applyAlignment="1">
      <alignment vertical="center"/>
    </xf>
    <xf numFmtId="176" fontId="4" fillId="0" borderId="33" xfId="0" applyNumberFormat="1" applyFont="1" applyBorder="1" applyAlignment="1">
      <alignment horizontal="right" vertical="center" shrinkToFit="1"/>
    </xf>
    <xf numFmtId="0" fontId="5" fillId="0" borderId="0" xfId="0" applyFont="1" applyAlignment="1">
      <alignment vertical="center"/>
    </xf>
    <xf numFmtId="0" fontId="5" fillId="0" borderId="0" xfId="0" applyFont="1" applyAlignment="1">
      <alignment horizontal="right" vertical="center"/>
    </xf>
    <xf numFmtId="0" fontId="4" fillId="0" borderId="34" xfId="0" applyFont="1" applyBorder="1" applyAlignment="1">
      <alignment horizontal="center" vertical="center"/>
    </xf>
    <xf numFmtId="176" fontId="4" fillId="0" borderId="35" xfId="0" applyNumberFormat="1" applyFont="1" applyFill="1" applyBorder="1" applyAlignment="1">
      <alignment vertical="center"/>
    </xf>
    <xf numFmtId="176" fontId="4" fillId="0" borderId="36" xfId="0" applyNumberFormat="1" applyFont="1" applyFill="1" applyBorder="1" applyAlignment="1">
      <alignment vertical="center"/>
    </xf>
    <xf numFmtId="0" fontId="4" fillId="0" borderId="37" xfId="0" applyFont="1" applyFill="1" applyBorder="1" applyAlignment="1">
      <alignment horizontal="center" vertical="center" wrapText="1" shrinkToFit="1"/>
    </xf>
    <xf numFmtId="176" fontId="4" fillId="0" borderId="38"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39" xfId="0" applyNumberFormat="1" applyFont="1" applyFill="1" applyBorder="1" applyAlignment="1">
      <alignment vertical="center"/>
    </xf>
    <xf numFmtId="176" fontId="4" fillId="0" borderId="40" xfId="0" applyNumberFormat="1" applyFont="1" applyFill="1" applyBorder="1" applyAlignment="1">
      <alignment vertical="center"/>
    </xf>
    <xf numFmtId="176" fontId="4" fillId="0" borderId="41" xfId="0" applyNumberFormat="1" applyFont="1" applyFill="1" applyBorder="1" applyAlignment="1">
      <alignment vertical="center"/>
    </xf>
    <xf numFmtId="0" fontId="0" fillId="0" borderId="0" xfId="0" applyAlignment="1">
      <alignment horizontal="center"/>
    </xf>
    <xf numFmtId="38" fontId="0" fillId="0" borderId="0" xfId="1" applyFont="1"/>
    <xf numFmtId="0" fontId="0" fillId="2" borderId="7" xfId="0" applyFill="1" applyBorder="1" applyAlignment="1">
      <alignment horizontal="center"/>
    </xf>
    <xf numFmtId="0" fontId="0" fillId="2" borderId="8" xfId="0" applyFill="1" applyBorder="1" applyAlignment="1">
      <alignment horizontal="center"/>
    </xf>
    <xf numFmtId="38" fontId="0" fillId="2" borderId="8" xfId="1" applyFont="1" applyFill="1" applyBorder="1" applyAlignment="1">
      <alignment horizontal="center"/>
    </xf>
    <xf numFmtId="0" fontId="0" fillId="0" borderId="12" xfId="0" applyBorder="1"/>
    <xf numFmtId="0" fontId="0" fillId="0" borderId="0" xfId="0" applyBorder="1"/>
    <xf numFmtId="38" fontId="0" fillId="0" borderId="12" xfId="1" applyFont="1" applyBorder="1"/>
    <xf numFmtId="38" fontId="0" fillId="0" borderId="0" xfId="1" applyFont="1" applyBorder="1"/>
    <xf numFmtId="0" fontId="0" fillId="0" borderId="3" xfId="0" applyBorder="1" applyAlignment="1">
      <alignment horizontal="center"/>
    </xf>
    <xf numFmtId="0" fontId="9" fillId="0" borderId="0" xfId="0" applyFont="1"/>
    <xf numFmtId="0" fontId="7" fillId="2" borderId="7" xfId="0" applyFont="1" applyFill="1" applyBorder="1" applyAlignment="1">
      <alignment horizontal="center"/>
    </xf>
    <xf numFmtId="0" fontId="7" fillId="2" borderId="8" xfId="0" applyFont="1" applyFill="1" applyBorder="1" applyAlignment="1">
      <alignment horizontal="center"/>
    </xf>
    <xf numFmtId="38" fontId="7" fillId="2" borderId="8" xfId="1" applyFont="1" applyFill="1" applyBorder="1" applyAlignment="1">
      <alignment horizontal="center"/>
    </xf>
    <xf numFmtId="0" fontId="7" fillId="0" borderId="0" xfId="0" applyFont="1"/>
    <xf numFmtId="0" fontId="0" fillId="0" borderId="23" xfId="0" applyBorder="1"/>
    <xf numFmtId="0" fontId="0" fillId="0" borderId="38" xfId="0" applyBorder="1" applyAlignment="1">
      <alignment horizontal="center"/>
    </xf>
    <xf numFmtId="0" fontId="0" fillId="3" borderId="23" xfId="0" applyFill="1" applyBorder="1"/>
    <xf numFmtId="0" fontId="0" fillId="2" borderId="7" xfId="0" applyFill="1" applyBorder="1"/>
    <xf numFmtId="0" fontId="0" fillId="2" borderId="8" xfId="0" applyFill="1" applyBorder="1"/>
    <xf numFmtId="38" fontId="0" fillId="2" borderId="8" xfId="1" applyFont="1" applyFill="1" applyBorder="1"/>
    <xf numFmtId="0" fontId="0" fillId="0" borderId="12" xfId="0" applyBorder="1" applyAlignment="1">
      <alignment horizontal="center"/>
    </xf>
    <xf numFmtId="38" fontId="0" fillId="5" borderId="12" xfId="1" applyFont="1" applyFill="1" applyBorder="1"/>
    <xf numFmtId="0" fontId="0" fillId="2" borderId="30" xfId="0" applyFill="1" applyBorder="1" applyAlignment="1">
      <alignment horizontal="right"/>
    </xf>
    <xf numFmtId="0" fontId="0" fillId="2" borderId="42" xfId="0" applyFill="1" applyBorder="1"/>
    <xf numFmtId="38" fontId="0" fillId="2" borderId="42" xfId="1" applyFont="1" applyFill="1" applyBorder="1"/>
    <xf numFmtId="38" fontId="0" fillId="2" borderId="21" xfId="1" applyFont="1" applyFill="1" applyBorder="1"/>
    <xf numFmtId="0" fontId="0" fillId="0" borderId="0" xfId="0" applyBorder="1" applyAlignment="1">
      <alignment horizontal="right"/>
    </xf>
    <xf numFmtId="38" fontId="0" fillId="0" borderId="0" xfId="1" applyFont="1" applyFill="1" applyBorder="1"/>
    <xf numFmtId="0" fontId="9" fillId="0" borderId="0" xfId="0" applyFont="1" applyAlignment="1">
      <alignment horizontal="left"/>
    </xf>
    <xf numFmtId="38" fontId="0" fillId="6" borderId="12" xfId="1" applyFont="1" applyFill="1" applyBorder="1"/>
    <xf numFmtId="38" fontId="0" fillId="6" borderId="3" xfId="1" applyFont="1" applyFill="1" applyBorder="1"/>
    <xf numFmtId="38" fontId="0" fillId="6" borderId="16" xfId="1" applyFont="1" applyFill="1" applyBorder="1"/>
    <xf numFmtId="38" fontId="0" fillId="0" borderId="0" xfId="0" applyNumberFormat="1"/>
    <xf numFmtId="0" fontId="7" fillId="2" borderId="8" xfId="0" applyFont="1" applyFill="1" applyBorder="1" applyAlignment="1">
      <alignment horizontal="center" shrinkToFit="1"/>
    </xf>
    <xf numFmtId="38" fontId="7" fillId="2" borderId="9" xfId="1" applyFont="1" applyFill="1" applyBorder="1" applyAlignment="1">
      <alignment horizontal="center"/>
    </xf>
    <xf numFmtId="38" fontId="0" fillId="0" borderId="13" xfId="1" applyFont="1" applyBorder="1"/>
    <xf numFmtId="38" fontId="1" fillId="3" borderId="13" xfId="1" applyFont="1" applyFill="1" applyBorder="1"/>
    <xf numFmtId="38" fontId="0" fillId="2" borderId="9" xfId="1" applyFont="1" applyFill="1" applyBorder="1"/>
    <xf numFmtId="38" fontId="0" fillId="2" borderId="9" xfId="1" applyFont="1" applyFill="1" applyBorder="1" applyAlignment="1">
      <alignment horizontal="center"/>
    </xf>
    <xf numFmtId="38" fontId="0" fillId="2" borderId="31" xfId="1" applyFont="1" applyFill="1" applyBorder="1"/>
    <xf numFmtId="38" fontId="0" fillId="6" borderId="13" xfId="1" applyFont="1" applyFill="1" applyBorder="1"/>
    <xf numFmtId="38" fontId="0" fillId="6" borderId="4" xfId="1" applyFont="1" applyFill="1" applyBorder="1"/>
    <xf numFmtId="38" fontId="0" fillId="6" borderId="16" xfId="1" applyFont="1" applyFill="1" applyBorder="1" applyAlignment="1">
      <alignment horizontal="right"/>
    </xf>
    <xf numFmtId="38" fontId="0" fillId="6" borderId="17" xfId="1" applyFont="1" applyFill="1" applyBorder="1" applyAlignment="1">
      <alignment horizontal="right"/>
    </xf>
    <xf numFmtId="0" fontId="0" fillId="0" borderId="20" xfId="0" applyBorder="1" applyAlignment="1">
      <alignment horizontal="center"/>
    </xf>
    <xf numFmtId="38" fontId="0" fillId="0" borderId="20" xfId="1" applyFont="1" applyBorder="1"/>
    <xf numFmtId="38" fontId="0" fillId="5" borderId="20" xfId="1" applyFont="1" applyFill="1" applyBorder="1"/>
    <xf numFmtId="38" fontId="0" fillId="0" borderId="29" xfId="1" applyFont="1" applyBorder="1"/>
    <xf numFmtId="38" fontId="0" fillId="6" borderId="17" xfId="1" applyFont="1" applyFill="1" applyBorder="1"/>
    <xf numFmtId="0" fontId="0" fillId="0" borderId="52" xfId="0" applyBorder="1"/>
    <xf numFmtId="38" fontId="0" fillId="0" borderId="52" xfId="1" applyFont="1" applyBorder="1"/>
    <xf numFmtId="38" fontId="0" fillId="5" borderId="52" xfId="1" applyFont="1" applyFill="1" applyBorder="1"/>
    <xf numFmtId="38" fontId="0" fillId="6" borderId="52" xfId="1" applyFont="1" applyFill="1" applyBorder="1"/>
    <xf numFmtId="38" fontId="0" fillId="6" borderId="53" xfId="1" applyFont="1" applyFill="1" applyBorder="1"/>
    <xf numFmtId="0" fontId="0" fillId="0" borderId="16" xfId="0" applyBorder="1" applyAlignment="1">
      <alignment horizontal="center"/>
    </xf>
    <xf numFmtId="0" fontId="0" fillId="0" borderId="25" xfId="0" applyBorder="1" applyAlignment="1">
      <alignment horizontal="distributed" indent="2"/>
    </xf>
    <xf numFmtId="0" fontId="0" fillId="0" borderId="26" xfId="0" applyBorder="1" applyAlignment="1">
      <alignment horizontal="distributed" indent="2"/>
    </xf>
    <xf numFmtId="0" fontId="0" fillId="0" borderId="51" xfId="0" applyBorder="1" applyAlignment="1">
      <alignment horizontal="distributed" indent="2" shrinkToFit="1"/>
    </xf>
    <xf numFmtId="0" fontId="0" fillId="0" borderId="23" xfId="0" applyBorder="1" applyAlignment="1">
      <alignment horizontal="distributed" indent="1"/>
    </xf>
    <xf numFmtId="0" fontId="0" fillId="2" borderId="30" xfId="0" applyFill="1" applyBorder="1" applyAlignment="1">
      <alignment horizontal="distributed" indent="2"/>
    </xf>
    <xf numFmtId="0" fontId="12" fillId="4" borderId="35" xfId="0" applyFont="1" applyFill="1" applyBorder="1"/>
    <xf numFmtId="0" fontId="9" fillId="4" borderId="45" xfId="0" applyFont="1" applyFill="1" applyBorder="1"/>
    <xf numFmtId="38" fontId="9" fillId="4" borderId="45" xfId="1" applyFont="1" applyFill="1" applyBorder="1"/>
    <xf numFmtId="38" fontId="9" fillId="4" borderId="14" xfId="1" applyFont="1" applyFill="1" applyBorder="1"/>
    <xf numFmtId="0" fontId="0" fillId="0" borderId="28" xfId="0" applyBorder="1" applyAlignment="1">
      <alignment horizontal="distributed" indent="2"/>
    </xf>
    <xf numFmtId="0" fontId="14" fillId="0" borderId="0" xfId="0" applyFont="1" applyAlignment="1">
      <alignment vertical="center"/>
    </xf>
    <xf numFmtId="0" fontId="16" fillId="0" borderId="0" xfId="0" applyFont="1" applyAlignment="1">
      <alignment horizontal="center" vertical="center"/>
    </xf>
    <xf numFmtId="0" fontId="14" fillId="0" borderId="18" xfId="0" applyFont="1" applyBorder="1" applyAlignment="1">
      <alignment vertical="center"/>
    </xf>
    <xf numFmtId="0" fontId="14" fillId="0" borderId="44" xfId="0" applyFont="1" applyBorder="1" applyAlignment="1">
      <alignment vertical="center"/>
    </xf>
    <xf numFmtId="0" fontId="14" fillId="0" borderId="47" xfId="0" applyFont="1" applyBorder="1" applyAlignment="1">
      <alignment vertical="center"/>
    </xf>
    <xf numFmtId="0" fontId="14" fillId="0" borderId="19" xfId="0" applyFont="1" applyBorder="1" applyAlignment="1">
      <alignment vertical="center"/>
    </xf>
    <xf numFmtId="0" fontId="14" fillId="0" borderId="46"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wrapText="1"/>
    </xf>
    <xf numFmtId="0" fontId="14" fillId="0" borderId="48" xfId="0" applyFont="1" applyBorder="1" applyAlignment="1">
      <alignment vertical="center"/>
    </xf>
    <xf numFmtId="0" fontId="14" fillId="0" borderId="49" xfId="0" applyFont="1" applyBorder="1" applyAlignment="1">
      <alignment vertical="center"/>
    </xf>
    <xf numFmtId="0" fontId="14" fillId="0" borderId="43" xfId="0" applyFont="1" applyBorder="1" applyAlignment="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xf>
    <xf numFmtId="0" fontId="8" fillId="2" borderId="57" xfId="0" applyFont="1" applyFill="1" applyBorder="1" applyAlignment="1">
      <alignment horizontal="center" vertical="center"/>
    </xf>
    <xf numFmtId="0" fontId="19" fillId="0" borderId="58" xfId="0" applyFont="1" applyBorder="1" applyAlignment="1">
      <alignment horizontal="center"/>
    </xf>
    <xf numFmtId="0" fontId="19" fillId="0" borderId="58" xfId="0" applyFont="1" applyBorder="1" applyAlignment="1">
      <alignment horizontal="distributed" indent="1"/>
    </xf>
    <xf numFmtId="0" fontId="19" fillId="0" borderId="59" xfId="0" applyFont="1" applyBorder="1" applyAlignment="1">
      <alignment horizontal="center"/>
    </xf>
    <xf numFmtId="0" fontId="19" fillId="0" borderId="59" xfId="0" applyFont="1" applyBorder="1" applyAlignment="1">
      <alignment horizontal="distributed" indent="2"/>
    </xf>
    <xf numFmtId="0" fontId="19" fillId="0" borderId="60" xfId="0" applyFont="1" applyBorder="1" applyAlignment="1">
      <alignment horizontal="distributed" indent="2"/>
    </xf>
    <xf numFmtId="0" fontId="19" fillId="0" borderId="60" xfId="0" applyFont="1" applyBorder="1" applyAlignment="1">
      <alignment horizontal="center"/>
    </xf>
    <xf numFmtId="0" fontId="19" fillId="0" borderId="61" xfId="0" applyFont="1" applyBorder="1" applyAlignment="1">
      <alignment horizontal="center"/>
    </xf>
    <xf numFmtId="0" fontId="19" fillId="0" borderId="61" xfId="0" applyFont="1" applyBorder="1" applyAlignment="1">
      <alignment horizontal="distributed" indent="1"/>
    </xf>
    <xf numFmtId="0" fontId="19" fillId="0" borderId="62" xfId="0" applyFont="1" applyBorder="1" applyAlignment="1">
      <alignment horizontal="center"/>
    </xf>
    <xf numFmtId="0" fontId="19" fillId="0" borderId="62" xfId="0" applyFont="1" applyBorder="1" applyAlignment="1">
      <alignment horizontal="distributed" indent="2"/>
    </xf>
    <xf numFmtId="0" fontId="0" fillId="0" borderId="1" xfId="0" applyBorder="1" applyAlignment="1">
      <alignment horizontal="distributed"/>
    </xf>
    <xf numFmtId="0" fontId="0" fillId="3" borderId="3" xfId="0" applyFill="1" applyBorder="1" applyProtection="1">
      <protection locked="0"/>
    </xf>
    <xf numFmtId="0" fontId="0" fillId="0" borderId="12" xfId="0" applyBorder="1" applyProtection="1">
      <protection locked="0"/>
    </xf>
    <xf numFmtId="0" fontId="0" fillId="3" borderId="12" xfId="0" applyFill="1" applyBorder="1" applyProtection="1">
      <protection locked="0"/>
    </xf>
    <xf numFmtId="0" fontId="0" fillId="3" borderId="16" xfId="0" applyFill="1" applyBorder="1" applyProtection="1">
      <protection locked="0"/>
    </xf>
    <xf numFmtId="0" fontId="0" fillId="3" borderId="3" xfId="0" applyFill="1" applyBorder="1" applyAlignment="1" applyProtection="1">
      <alignment horizontal="center"/>
      <protection locked="0"/>
    </xf>
    <xf numFmtId="0" fontId="0" fillId="3" borderId="14" xfId="0" applyFill="1" applyBorder="1" applyAlignment="1" applyProtection="1">
      <alignment shrinkToFit="1"/>
      <protection locked="0"/>
    </xf>
    <xf numFmtId="0" fontId="0" fillId="3" borderId="14" xfId="0" applyFill="1" applyBorder="1" applyProtection="1">
      <protection locked="0"/>
    </xf>
    <xf numFmtId="0" fontId="0" fillId="3" borderId="11" xfId="0" applyFont="1" applyFill="1" applyBorder="1" applyProtection="1">
      <protection locked="0"/>
    </xf>
    <xf numFmtId="0" fontId="0" fillId="0" borderId="50" xfId="0" applyBorder="1" applyAlignment="1" applyProtection="1">
      <alignment horizontal="left" shrinkToFit="1"/>
      <protection locked="0"/>
    </xf>
    <xf numFmtId="0" fontId="0" fillId="3" borderId="14" xfId="0" applyFill="1" applyBorder="1" applyAlignment="1" applyProtection="1">
      <alignment wrapText="1" shrinkToFit="1"/>
      <protection locked="0"/>
    </xf>
    <xf numFmtId="0" fontId="0" fillId="3" borderId="3" xfId="0" applyFill="1" applyBorder="1" applyAlignment="1" applyProtection="1">
      <alignment shrinkToFit="1"/>
      <protection locked="0"/>
    </xf>
    <xf numFmtId="38" fontId="0" fillId="0" borderId="12" xfId="1" applyFont="1" applyBorder="1" applyProtection="1">
      <protection locked="0"/>
    </xf>
    <xf numFmtId="38" fontId="1" fillId="3" borderId="3" xfId="1" applyFont="1" applyFill="1" applyBorder="1" applyProtection="1">
      <protection locked="0"/>
    </xf>
    <xf numFmtId="38" fontId="1" fillId="3" borderId="12" xfId="1" applyFont="1" applyFill="1" applyBorder="1" applyProtection="1">
      <protection locked="0"/>
    </xf>
    <xf numFmtId="38" fontId="1" fillId="3" borderId="16" xfId="1" applyFont="1" applyFill="1" applyBorder="1" applyProtection="1">
      <protection locked="0"/>
    </xf>
    <xf numFmtId="38" fontId="0" fillId="0" borderId="20" xfId="1" applyFont="1" applyBorder="1" applyProtection="1">
      <protection locked="0"/>
    </xf>
    <xf numFmtId="38" fontId="0" fillId="0" borderId="3" xfId="1" applyFont="1" applyBorder="1" applyProtection="1">
      <protection locked="0"/>
    </xf>
    <xf numFmtId="38" fontId="0" fillId="0" borderId="16" xfId="1" applyFont="1" applyBorder="1" applyAlignment="1" applyProtection="1">
      <alignment horizontal="right"/>
      <protection locked="0"/>
    </xf>
    <xf numFmtId="38" fontId="0" fillId="0" borderId="16" xfId="1" applyFont="1" applyBorder="1" applyProtection="1">
      <protection locked="0"/>
    </xf>
    <xf numFmtId="38" fontId="0" fillId="5" borderId="12" xfId="1" applyFont="1" applyFill="1" applyBorder="1" applyProtection="1">
      <protection locked="0"/>
    </xf>
    <xf numFmtId="38" fontId="0" fillId="5" borderId="16" xfId="1" applyFont="1" applyFill="1" applyBorder="1" applyAlignment="1" applyProtection="1">
      <alignment horizontal="right"/>
      <protection locked="0"/>
    </xf>
    <xf numFmtId="38" fontId="0" fillId="5" borderId="3" xfId="1" applyFont="1" applyFill="1" applyBorder="1" applyProtection="1">
      <protection locked="0"/>
    </xf>
    <xf numFmtId="38" fontId="0" fillId="5" borderId="16" xfId="1" applyFont="1" applyFill="1" applyBorder="1" applyProtection="1">
      <protection locked="0"/>
    </xf>
    <xf numFmtId="0" fontId="14" fillId="0" borderId="0" xfId="0" applyFont="1" applyAlignment="1">
      <alignment horizontal="center" vertical="center"/>
    </xf>
    <xf numFmtId="0" fontId="17" fillId="0" borderId="0" xfId="0" applyFont="1" applyAlignment="1">
      <alignment vertical="center" shrinkToFit="1"/>
    </xf>
    <xf numFmtId="0" fontId="17" fillId="0" borderId="0" xfId="0" applyFont="1" applyAlignment="1">
      <alignment horizontal="center" vertical="center" shrinkToFit="1"/>
    </xf>
    <xf numFmtId="0" fontId="17" fillId="0" borderId="0" xfId="0" applyFont="1" applyAlignment="1">
      <alignment horizontal="left" vertical="center" shrinkToFit="1"/>
    </xf>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shrinkToFit="1"/>
    </xf>
    <xf numFmtId="0" fontId="17" fillId="0" borderId="0" xfId="0" applyFont="1" applyAlignment="1">
      <alignment horizontal="distributed" vertical="center"/>
    </xf>
    <xf numFmtId="0" fontId="7" fillId="2" borderId="63" xfId="0" applyFont="1" applyFill="1" applyBorder="1" applyAlignment="1">
      <alignment horizontal="center"/>
    </xf>
    <xf numFmtId="0" fontId="0" fillId="0" borderId="11" xfId="0" applyBorder="1" applyProtection="1">
      <protection locked="0"/>
    </xf>
    <xf numFmtId="0" fontId="11" fillId="3" borderId="14" xfId="0" applyFont="1" applyFill="1" applyBorder="1" applyAlignment="1" applyProtection="1">
      <alignment shrinkToFit="1"/>
      <protection locked="0"/>
    </xf>
    <xf numFmtId="0" fontId="0" fillId="3" borderId="14" xfId="0" applyFill="1" applyBorder="1" applyAlignment="1" applyProtection="1">
      <alignment horizontal="left" shrinkToFit="1"/>
      <protection locked="0"/>
    </xf>
    <xf numFmtId="0" fontId="0" fillId="3" borderId="15" xfId="0" applyFill="1" applyBorder="1" applyAlignment="1" applyProtection="1">
      <alignment shrinkToFit="1"/>
      <protection locked="0"/>
    </xf>
    <xf numFmtId="0" fontId="0" fillId="2" borderId="63" xfId="0" applyFill="1" applyBorder="1"/>
    <xf numFmtId="0" fontId="0" fillId="3" borderId="3" xfId="0" quotePrefix="1" applyFill="1" applyBorder="1" applyAlignment="1">
      <alignment horizontal="distributed"/>
    </xf>
    <xf numFmtId="0" fontId="0" fillId="7" borderId="25" xfId="0" applyFill="1" applyBorder="1" applyAlignment="1">
      <alignment horizontal="distributed" indent="2"/>
    </xf>
    <xf numFmtId="0" fontId="0" fillId="7" borderId="3" xfId="0" applyFill="1" applyBorder="1" applyAlignment="1">
      <alignment horizontal="center"/>
    </xf>
    <xf numFmtId="38" fontId="1" fillId="7" borderId="3" xfId="1" applyFont="1" applyFill="1" applyBorder="1" applyProtection="1">
      <protection locked="0"/>
    </xf>
    <xf numFmtId="38" fontId="0" fillId="7" borderId="3" xfId="1" applyFont="1" applyFill="1" applyBorder="1" applyProtection="1">
      <protection locked="0"/>
    </xf>
    <xf numFmtId="38" fontId="0" fillId="7" borderId="3" xfId="1" applyFont="1" applyFill="1" applyBorder="1"/>
    <xf numFmtId="38" fontId="0" fillId="7" borderId="4" xfId="1" applyFont="1" applyFill="1" applyBorder="1"/>
    <xf numFmtId="0" fontId="1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3" fillId="0" borderId="0" xfId="0" applyFont="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distributed" vertical="center"/>
    </xf>
    <xf numFmtId="0" fontId="17" fillId="0" borderId="0" xfId="0" applyFont="1" applyAlignment="1">
      <alignment horizontal="distributed" vertical="center" indent="2"/>
    </xf>
    <xf numFmtId="0" fontId="13" fillId="0" borderId="0" xfId="0" applyFont="1" applyAlignment="1">
      <alignment horizontal="center" vertical="center" shrinkToFit="1"/>
    </xf>
    <xf numFmtId="0" fontId="13" fillId="0" borderId="0" xfId="0" applyFont="1" applyAlignment="1">
      <alignment horizontal="center" vertical="center"/>
    </xf>
    <xf numFmtId="0" fontId="10" fillId="0" borderId="0" xfId="0" applyFont="1" applyAlignment="1">
      <alignment horizontal="center"/>
    </xf>
    <xf numFmtId="0" fontId="18" fillId="0" borderId="0" xfId="0" applyFont="1" applyBorder="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3" fontId="13" fillId="0" borderId="54" xfId="0" applyNumberFormat="1" applyFont="1" applyBorder="1" applyAlignment="1">
      <alignment horizontal="center" vertical="center"/>
    </xf>
    <xf numFmtId="3" fontId="13" fillId="0" borderId="55" xfId="0" applyNumberFormat="1"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5" fillId="0" borderId="0" xfId="0" applyFont="1" applyAlignment="1"/>
    <xf numFmtId="0" fontId="4" fillId="0" borderId="32" xfId="0" applyFont="1" applyBorder="1" applyAlignment="1">
      <alignment horizontal="distributed" vertical="center"/>
    </xf>
    <xf numFmtId="0" fontId="4" fillId="0" borderId="21" xfId="0" applyFont="1" applyBorder="1" applyAlignment="1">
      <alignment horizontal="distributed"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shrinkToFit="1"/>
    </xf>
    <xf numFmtId="0" fontId="4" fillId="0" borderId="3" xfId="0" applyFont="1" applyBorder="1" applyAlignment="1">
      <alignment horizontal="center" vertical="center" shrinkToFit="1"/>
    </xf>
  </cellXfs>
  <cellStyles count="6">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212909</xdr:colOff>
      <xdr:row>13</xdr:row>
      <xdr:rowOff>50427</xdr:rowOff>
    </xdr:from>
    <xdr:to>
      <xdr:col>5</xdr:col>
      <xdr:colOff>180225</xdr:colOff>
      <xdr:row>16</xdr:row>
      <xdr:rowOff>73773</xdr:rowOff>
    </xdr:to>
    <xdr:sp macro="" textlink="">
      <xdr:nvSpPr>
        <xdr:cNvPr id="2" name="四角形吹き出し 3">
          <a:extLst>
            <a:ext uri="{FF2B5EF4-FFF2-40B4-BE49-F238E27FC236}">
              <a16:creationId xmlns:a16="http://schemas.microsoft.com/office/drawing/2014/main" id="{C79B7E3E-5387-4595-AB33-BB0AA65DA104}"/>
            </a:ext>
          </a:extLst>
        </xdr:cNvPr>
        <xdr:cNvSpPr/>
      </xdr:nvSpPr>
      <xdr:spPr>
        <a:xfrm>
          <a:off x="212909" y="4241427"/>
          <a:ext cx="2365375" cy="1031875"/>
        </a:xfrm>
        <a:prstGeom prst="wedgeRectCallout">
          <a:avLst>
            <a:gd name="adj1" fmla="val -20081"/>
            <a:gd name="adj2" fmla="val -85192"/>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科目</a:t>
          </a:r>
          <a:r>
            <a:rPr kumimoji="1" lang="en-US" altLang="ja-JP" sz="1600"/>
            <a:t>NO</a:t>
          </a:r>
          <a:r>
            <a:rPr kumimoji="1" lang="ja-JP" altLang="en-US" sz="1600"/>
            <a:t>と科目をあわせてください。</a:t>
          </a:r>
          <a:endParaRPr kumimoji="1" lang="en-US" altLang="ja-JP" sz="1600"/>
        </a:p>
        <a:p>
          <a:pPr algn="l"/>
          <a:r>
            <a:rPr kumimoji="1" lang="ja-JP" altLang="en-US" sz="1600"/>
            <a:t>（シート費目</a:t>
          </a:r>
          <a:r>
            <a:rPr kumimoji="1" lang="en-US" altLang="ja-JP" sz="1600"/>
            <a:t>NO</a:t>
          </a:r>
          <a:r>
            <a:rPr kumimoji="1" lang="ja-JP" altLang="en-US" sz="1600"/>
            <a:t>参照）</a:t>
          </a:r>
        </a:p>
      </xdr:txBody>
    </xdr:sp>
    <xdr:clientData/>
  </xdr:twoCellAnchor>
  <xdr:twoCellAnchor>
    <xdr:from>
      <xdr:col>5</xdr:col>
      <xdr:colOff>1761375</xdr:colOff>
      <xdr:row>13</xdr:row>
      <xdr:rowOff>107577</xdr:rowOff>
    </xdr:from>
    <xdr:to>
      <xdr:col>7</xdr:col>
      <xdr:colOff>1480108</xdr:colOff>
      <xdr:row>16</xdr:row>
      <xdr:rowOff>264273</xdr:rowOff>
    </xdr:to>
    <xdr:sp macro="" textlink="">
      <xdr:nvSpPr>
        <xdr:cNvPr id="3" name="四角形吹き出し 4">
          <a:extLst>
            <a:ext uri="{FF2B5EF4-FFF2-40B4-BE49-F238E27FC236}">
              <a16:creationId xmlns:a16="http://schemas.microsoft.com/office/drawing/2014/main" id="{F1A1CDBD-759D-4570-BFB4-67D818545E75}"/>
            </a:ext>
          </a:extLst>
        </xdr:cNvPr>
        <xdr:cNvSpPr/>
      </xdr:nvSpPr>
      <xdr:spPr>
        <a:xfrm>
          <a:off x="4159434" y="4298577"/>
          <a:ext cx="2419350" cy="1165225"/>
        </a:xfrm>
        <a:prstGeom prst="wedgeRectCallout">
          <a:avLst>
            <a:gd name="adj1" fmla="val -20081"/>
            <a:gd name="adj2" fmla="val -85192"/>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領収書を貼り付ける順番と出納帳の順番があうようにしてください。</a:t>
          </a:r>
        </a:p>
      </xdr:txBody>
    </xdr:sp>
    <xdr:clientData/>
  </xdr:twoCellAnchor>
  <xdr:twoCellAnchor>
    <xdr:from>
      <xdr:col>8</xdr:col>
      <xdr:colOff>769468</xdr:colOff>
      <xdr:row>13</xdr:row>
      <xdr:rowOff>34553</xdr:rowOff>
    </xdr:from>
    <xdr:to>
      <xdr:col>10</xdr:col>
      <xdr:colOff>536946</xdr:colOff>
      <xdr:row>16</xdr:row>
      <xdr:rowOff>73774</xdr:rowOff>
    </xdr:to>
    <xdr:sp macro="" textlink="">
      <xdr:nvSpPr>
        <xdr:cNvPr id="4" name="四角形吹き出し 5">
          <a:extLst>
            <a:ext uri="{FF2B5EF4-FFF2-40B4-BE49-F238E27FC236}">
              <a16:creationId xmlns:a16="http://schemas.microsoft.com/office/drawing/2014/main" id="{3C7E2032-D972-4986-B09A-7BE67175C9BC}"/>
            </a:ext>
          </a:extLst>
        </xdr:cNvPr>
        <xdr:cNvSpPr/>
      </xdr:nvSpPr>
      <xdr:spPr>
        <a:xfrm>
          <a:off x="7515409" y="4225553"/>
          <a:ext cx="1381125" cy="1047750"/>
        </a:xfrm>
        <a:prstGeom prst="wedgeRectCallout">
          <a:avLst>
            <a:gd name="adj1" fmla="val -3989"/>
            <a:gd name="adj2" fmla="val -82899"/>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自動的に計算されます。</a:t>
          </a:r>
        </a:p>
      </xdr:txBody>
    </xdr:sp>
    <xdr:clientData/>
  </xdr:twoCellAnchor>
  <xdr:twoCellAnchor>
    <xdr:from>
      <xdr:col>7</xdr:col>
      <xdr:colOff>1241984</xdr:colOff>
      <xdr:row>5</xdr:row>
      <xdr:rowOff>168088</xdr:rowOff>
    </xdr:from>
    <xdr:to>
      <xdr:col>8</xdr:col>
      <xdr:colOff>563093</xdr:colOff>
      <xdr:row>11</xdr:row>
      <xdr:rowOff>246530</xdr:rowOff>
    </xdr:to>
    <xdr:sp macro="" textlink="">
      <xdr:nvSpPr>
        <xdr:cNvPr id="5" name="四角形吹き出し 6">
          <a:extLst>
            <a:ext uri="{FF2B5EF4-FFF2-40B4-BE49-F238E27FC236}">
              <a16:creationId xmlns:a16="http://schemas.microsoft.com/office/drawing/2014/main" id="{4BCC57FF-29BA-49C7-A782-9CA7C87E3A12}"/>
            </a:ext>
          </a:extLst>
        </xdr:cNvPr>
        <xdr:cNvSpPr/>
      </xdr:nvSpPr>
      <xdr:spPr>
        <a:xfrm>
          <a:off x="6340660" y="1669676"/>
          <a:ext cx="968374" cy="2095501"/>
        </a:xfrm>
        <a:prstGeom prst="wedgeRectCallout">
          <a:avLst>
            <a:gd name="adj1" fmla="val 19999"/>
            <a:gd name="adj2" fmla="val -71875"/>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最初にいただいた大会費を打ち込んでください。</a:t>
          </a:r>
        </a:p>
      </xdr:txBody>
    </xdr:sp>
    <xdr:clientData/>
  </xdr:twoCellAnchor>
  <xdr:twoCellAnchor>
    <xdr:from>
      <xdr:col>0</xdr:col>
      <xdr:colOff>212911</xdr:colOff>
      <xdr:row>45</xdr:row>
      <xdr:rowOff>100852</xdr:rowOff>
    </xdr:from>
    <xdr:to>
      <xdr:col>4</xdr:col>
      <xdr:colOff>1181286</xdr:colOff>
      <xdr:row>48</xdr:row>
      <xdr:rowOff>251197</xdr:rowOff>
    </xdr:to>
    <xdr:sp macro="" textlink="">
      <xdr:nvSpPr>
        <xdr:cNvPr id="6" name="四角形吹き出し 2">
          <a:extLst>
            <a:ext uri="{FF2B5EF4-FFF2-40B4-BE49-F238E27FC236}">
              <a16:creationId xmlns:a16="http://schemas.microsoft.com/office/drawing/2014/main" id="{9E4E27E3-1C27-4705-AD74-270E2BFE1299}"/>
            </a:ext>
          </a:extLst>
        </xdr:cNvPr>
        <xdr:cNvSpPr/>
      </xdr:nvSpPr>
      <xdr:spPr>
        <a:xfrm>
          <a:off x="212911" y="14433176"/>
          <a:ext cx="2111375" cy="1158874"/>
        </a:xfrm>
        <a:prstGeom prst="wedgeRectCallout">
          <a:avLst>
            <a:gd name="adj1" fmla="val 55859"/>
            <a:gd name="adj2" fmla="val 82500"/>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出納帳に入力すると自動的に計算されます。</a:t>
          </a:r>
        </a:p>
      </xdr:txBody>
    </xdr:sp>
    <xdr:clientData/>
  </xdr:twoCellAnchor>
  <xdr:twoCellAnchor>
    <xdr:from>
      <xdr:col>0</xdr:col>
      <xdr:colOff>212912</xdr:colOff>
      <xdr:row>58</xdr:row>
      <xdr:rowOff>190500</xdr:rowOff>
    </xdr:from>
    <xdr:to>
      <xdr:col>4</xdr:col>
      <xdr:colOff>1181287</xdr:colOff>
      <xdr:row>62</xdr:row>
      <xdr:rowOff>4668</xdr:rowOff>
    </xdr:to>
    <xdr:sp macro="" textlink="">
      <xdr:nvSpPr>
        <xdr:cNvPr id="7" name="四角形吹き出し 2">
          <a:extLst>
            <a:ext uri="{FF2B5EF4-FFF2-40B4-BE49-F238E27FC236}">
              <a16:creationId xmlns:a16="http://schemas.microsoft.com/office/drawing/2014/main" id="{27DE84EA-2262-409E-8D5E-EBF5E99CD47B}"/>
            </a:ext>
          </a:extLst>
        </xdr:cNvPr>
        <xdr:cNvSpPr/>
      </xdr:nvSpPr>
      <xdr:spPr>
        <a:xfrm>
          <a:off x="212912" y="18893118"/>
          <a:ext cx="2111375" cy="1158874"/>
        </a:xfrm>
        <a:prstGeom prst="wedgeRectCallout">
          <a:avLst>
            <a:gd name="adj1" fmla="val 55859"/>
            <a:gd name="adj2" fmla="val 82500"/>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t>昨年度</a:t>
          </a:r>
          <a:endParaRPr kumimoji="1" lang="en-US" altLang="ja-JP" sz="1600"/>
        </a:p>
        <a:p>
          <a:pPr algn="l"/>
          <a:r>
            <a:rPr kumimoji="1" lang="ja-JP" altLang="en-US" sz="1600"/>
            <a:t>新たに費目を追加！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7</xdr:row>
      <xdr:rowOff>161924</xdr:rowOff>
    </xdr:from>
    <xdr:to>
      <xdr:col>29</xdr:col>
      <xdr:colOff>190500</xdr:colOff>
      <xdr:row>31</xdr:row>
      <xdr:rowOff>76200</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47725" y="1714499"/>
          <a:ext cx="5419725" cy="4133851"/>
        </a:xfrm>
        <a:prstGeom prst="wedgeRectCallout">
          <a:avLst>
            <a:gd name="adj1" fmla="val -21563"/>
            <a:gd name="adj2" fmla="val -61312"/>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t>○領収書は出納帳順にわかりやすく張ってください。</a:t>
          </a:r>
          <a:endParaRPr kumimoji="1" lang="en-US" altLang="ja-JP" sz="1600"/>
        </a:p>
        <a:p>
          <a:pPr algn="l"/>
          <a:endParaRPr kumimoji="1" lang="en-US" altLang="ja-JP" sz="1600"/>
        </a:p>
        <a:p>
          <a:pPr algn="l"/>
          <a:r>
            <a:rPr kumimoji="1" lang="ja-JP" altLang="en-US" sz="1600"/>
            <a:t>○張るときに上の表題等が領収書でかくれてもかまいません。</a:t>
          </a:r>
          <a:endParaRPr kumimoji="1" lang="en-US" altLang="ja-JP" sz="1600"/>
        </a:p>
        <a:p>
          <a:pPr algn="l"/>
          <a:endParaRPr kumimoji="1" lang="en-US" altLang="ja-JP" sz="1600"/>
        </a:p>
        <a:p>
          <a:pPr algn="l"/>
          <a:r>
            <a:rPr kumimoji="1" lang="ja-JP" altLang="en-US" sz="1600"/>
            <a:t>○この用紙が何枚になってもかまいません。</a:t>
          </a:r>
          <a:endParaRPr kumimoji="1" lang="en-US" altLang="ja-JP" sz="1600"/>
        </a:p>
        <a:p>
          <a:pPr algn="l"/>
          <a:endParaRPr kumimoji="1" lang="en-US" altLang="ja-JP" sz="1600"/>
        </a:p>
        <a:p>
          <a:pPr algn="l"/>
          <a:r>
            <a:rPr kumimoji="1" lang="ja-JP" altLang="en-US" sz="1600"/>
            <a:t>○領収書はできるだけ何を買ったのかわかるようにしてください。（請求書や納品書をつけるのが望ましい。）</a:t>
          </a:r>
          <a:endParaRPr kumimoji="1" lang="en-US" altLang="ja-JP" sz="1600"/>
        </a:p>
        <a:p>
          <a:pPr algn="l"/>
          <a:endParaRPr kumimoji="1" lang="en-US" altLang="ja-JP" sz="1600"/>
        </a:p>
        <a:p>
          <a:pPr algn="l"/>
          <a:r>
            <a:rPr kumimoji="1" lang="ja-JP" altLang="en-US" sz="1600"/>
            <a:t>○金額が</a:t>
          </a:r>
          <a:r>
            <a:rPr kumimoji="1" lang="en-US" altLang="ja-JP" sz="1600"/>
            <a:t>5</a:t>
          </a:r>
          <a:r>
            <a:rPr kumimoji="1" lang="ja-JP" altLang="en-US" sz="1600"/>
            <a:t>万円を超える場合は，収入印紙（２００円・印つき）を張ってください。収入印紙がないと領収書にはなりません。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26"/>
  <sheetViews>
    <sheetView showZeros="0" tabSelected="1" topLeftCell="A13" workbookViewId="0">
      <selection activeCell="G21" sqref="G21"/>
    </sheetView>
  </sheetViews>
  <sheetFormatPr defaultColWidth="3.125" defaultRowHeight="18.75" customHeight="1"/>
  <cols>
    <col min="1" max="16384" width="3.125" style="133"/>
  </cols>
  <sheetData>
    <row r="1" spans="1:33" ht="18.75" customHeight="1">
      <c r="AC1" s="208"/>
      <c r="AD1" s="208"/>
      <c r="AE1" s="208"/>
      <c r="AF1" s="208"/>
      <c r="AG1" s="208"/>
    </row>
    <row r="2" spans="1:33" ht="18.75" customHeight="1">
      <c r="N2" s="185"/>
      <c r="O2" s="185"/>
      <c r="P2" s="185"/>
      <c r="Q2" s="185"/>
    </row>
    <row r="3" spans="1:33" s="189" customFormat="1" ht="18.75" customHeight="1">
      <c r="K3" s="190"/>
      <c r="M3" s="191"/>
      <c r="Q3" s="209" t="s">
        <v>122</v>
      </c>
      <c r="R3" s="209"/>
      <c r="S3" s="209">
        <v>4</v>
      </c>
      <c r="T3" s="209"/>
      <c r="U3" s="189" t="s">
        <v>108</v>
      </c>
      <c r="V3" s="209"/>
      <c r="W3" s="209"/>
      <c r="X3" s="189" t="s">
        <v>54</v>
      </c>
      <c r="Y3" s="209"/>
      <c r="Z3" s="209"/>
      <c r="AA3" s="189" t="s">
        <v>109</v>
      </c>
    </row>
    <row r="4" spans="1:33" s="189" customFormat="1" ht="18.75" customHeight="1">
      <c r="K4" s="190"/>
      <c r="M4" s="191"/>
      <c r="Q4" s="191"/>
      <c r="R4" s="191"/>
      <c r="S4" s="191"/>
      <c r="T4" s="191"/>
      <c r="V4" s="191"/>
      <c r="W4" s="191"/>
      <c r="Y4" s="191"/>
      <c r="Z4" s="191"/>
    </row>
    <row r="5" spans="1:33" s="189" customFormat="1" ht="18.75" customHeight="1">
      <c r="K5" s="190"/>
      <c r="M5" s="191"/>
      <c r="Q5" s="191"/>
      <c r="R5" s="191"/>
      <c r="S5" s="191"/>
      <c r="T5" s="191"/>
      <c r="V5" s="191"/>
      <c r="W5" s="191"/>
      <c r="Y5" s="191"/>
      <c r="Z5" s="191"/>
    </row>
    <row r="6" spans="1:33" s="189" customFormat="1" ht="18.75" customHeight="1"/>
    <row r="7" spans="1:33" s="189" customFormat="1" ht="18.75" customHeight="1">
      <c r="A7" s="213" t="s">
        <v>110</v>
      </c>
      <c r="B7" s="213"/>
      <c r="C7" s="213"/>
      <c r="D7" s="213"/>
      <c r="E7" s="213"/>
      <c r="F7" s="213"/>
      <c r="G7" s="213"/>
      <c r="H7" s="213"/>
      <c r="I7" s="213"/>
      <c r="J7" s="213"/>
    </row>
    <row r="8" spans="1:33" s="189" customFormat="1" ht="18.75" customHeight="1">
      <c r="A8" s="213" t="s">
        <v>131</v>
      </c>
      <c r="B8" s="213"/>
      <c r="C8" s="213"/>
      <c r="D8" s="213"/>
      <c r="E8" s="213"/>
      <c r="F8" s="213"/>
      <c r="G8" s="213"/>
      <c r="H8" s="213"/>
      <c r="I8" s="213"/>
      <c r="J8" s="213"/>
      <c r="K8" s="191" t="s">
        <v>111</v>
      </c>
    </row>
    <row r="9" spans="1:33" s="189" customFormat="1" ht="18.75" customHeight="1">
      <c r="A9" s="194"/>
      <c r="B9" s="194"/>
      <c r="C9" s="194"/>
      <c r="D9" s="194"/>
      <c r="E9" s="194"/>
      <c r="F9" s="194"/>
      <c r="G9" s="194"/>
      <c r="H9" s="194"/>
      <c r="I9" s="194"/>
      <c r="J9" s="194"/>
      <c r="K9" s="191"/>
    </row>
    <row r="10" spans="1:33" s="189" customFormat="1" ht="18.75" customHeight="1">
      <c r="A10" s="194"/>
      <c r="B10" s="194"/>
      <c r="C10" s="194"/>
      <c r="D10" s="194"/>
      <c r="E10" s="194"/>
      <c r="F10" s="194"/>
      <c r="G10" s="194"/>
      <c r="H10" s="194"/>
      <c r="I10" s="194"/>
      <c r="J10" s="194"/>
      <c r="K10" s="191"/>
    </row>
    <row r="12" spans="1:33" s="189" customFormat="1" ht="18.75" customHeight="1">
      <c r="O12" s="209" t="s">
        <v>116</v>
      </c>
      <c r="P12" s="209"/>
      <c r="Q12" s="190"/>
      <c r="R12" s="189" t="s">
        <v>113</v>
      </c>
      <c r="S12" s="212"/>
      <c r="T12" s="212"/>
      <c r="U12" s="212"/>
      <c r="V12" s="212"/>
      <c r="W12" s="212"/>
      <c r="X12" s="209" t="s">
        <v>120</v>
      </c>
      <c r="Y12" s="209"/>
      <c r="Z12" s="209"/>
      <c r="AA12" s="209"/>
    </row>
    <row r="13" spans="1:33" s="189" customFormat="1" ht="18.75" customHeight="1">
      <c r="O13" s="191"/>
      <c r="P13" s="191"/>
    </row>
    <row r="14" spans="1:33" s="189" customFormat="1" ht="18.75" customHeight="1">
      <c r="O14" s="209" t="s">
        <v>117</v>
      </c>
      <c r="P14" s="209"/>
      <c r="R14" s="214"/>
      <c r="S14" s="214"/>
      <c r="T14" s="214"/>
      <c r="U14" s="214"/>
      <c r="V14" s="214"/>
      <c r="W14" s="214"/>
      <c r="X14" s="214"/>
      <c r="Y14" s="214"/>
      <c r="Z14" s="214"/>
      <c r="AA14" s="214"/>
      <c r="AB14" s="189" t="s">
        <v>112</v>
      </c>
    </row>
    <row r="15" spans="1:33" s="189" customFormat="1" ht="18.75" customHeight="1">
      <c r="O15" s="191"/>
      <c r="P15" s="191"/>
      <c r="R15" s="191"/>
      <c r="S15" s="191"/>
      <c r="T15" s="191"/>
      <c r="U15" s="191"/>
      <c r="V15" s="191"/>
      <c r="W15" s="191"/>
      <c r="X15" s="191"/>
      <c r="Y15" s="191"/>
    </row>
    <row r="16" spans="1:33" s="189" customFormat="1" ht="18.75" customHeight="1">
      <c r="O16" s="191"/>
      <c r="P16" s="191"/>
      <c r="R16" s="191"/>
      <c r="S16" s="191"/>
      <c r="T16" s="191"/>
      <c r="U16" s="191"/>
      <c r="V16" s="191"/>
      <c r="W16" s="191"/>
      <c r="X16" s="191"/>
      <c r="Y16" s="191"/>
    </row>
    <row r="17" spans="1:51" s="189" customFormat="1" ht="18.75" customHeight="1">
      <c r="O17" s="191"/>
      <c r="P17" s="191"/>
      <c r="R17" s="191"/>
      <c r="S17" s="191"/>
      <c r="T17" s="191"/>
      <c r="U17" s="191"/>
      <c r="V17" s="191"/>
      <c r="W17" s="191"/>
      <c r="X17" s="191"/>
      <c r="Y17" s="191"/>
    </row>
    <row r="19" spans="1:51" s="192" customFormat="1" ht="32.25" customHeight="1">
      <c r="A19" s="215" t="s">
        <v>122</v>
      </c>
      <c r="B19" s="215"/>
      <c r="C19" s="215"/>
      <c r="D19" s="216">
        <v>4</v>
      </c>
      <c r="E19" s="216"/>
      <c r="F19" s="215" t="s">
        <v>115</v>
      </c>
      <c r="G19" s="215"/>
      <c r="H19" s="215"/>
      <c r="I19" s="211" t="s">
        <v>114</v>
      </c>
      <c r="J19" s="211"/>
      <c r="K19" s="211"/>
      <c r="L19" s="211"/>
      <c r="M19" s="211"/>
      <c r="N19" s="211"/>
      <c r="O19" s="211"/>
      <c r="P19" s="211"/>
      <c r="Q19" s="211"/>
      <c r="R19" s="211"/>
      <c r="S19" s="211"/>
      <c r="T19" s="211"/>
      <c r="U19" s="211"/>
      <c r="V19" s="211"/>
      <c r="W19" s="211"/>
      <c r="X19" s="211"/>
      <c r="Y19" s="211"/>
      <c r="Z19" s="211"/>
      <c r="AA19" s="211"/>
      <c r="AB19" s="211"/>
      <c r="AC19" s="193"/>
      <c r="AD19" s="193"/>
      <c r="AE19" s="193"/>
      <c r="AF19" s="193"/>
    </row>
    <row r="20" spans="1:51" ht="18.75" customHeight="1">
      <c r="C20" s="187"/>
      <c r="D20" s="187"/>
      <c r="E20" s="187"/>
      <c r="F20" s="187"/>
      <c r="G20" s="187"/>
      <c r="H20" s="187"/>
      <c r="I20" s="188"/>
      <c r="J20" s="188"/>
      <c r="K20" s="188"/>
      <c r="L20" s="188"/>
      <c r="M20" s="188"/>
      <c r="N20" s="188"/>
      <c r="O20" s="188"/>
      <c r="P20" s="188"/>
      <c r="Q20" s="188"/>
      <c r="R20" s="188"/>
      <c r="S20" s="188"/>
      <c r="T20" s="188"/>
      <c r="U20" s="188"/>
      <c r="V20" s="188"/>
      <c r="W20" s="188"/>
      <c r="X20" s="188"/>
      <c r="Y20" s="188"/>
      <c r="Z20" s="188"/>
      <c r="AA20" s="188"/>
      <c r="AB20" s="188"/>
      <c r="AC20" s="186"/>
      <c r="AD20" s="186"/>
      <c r="AE20" s="186"/>
      <c r="AF20" s="186"/>
    </row>
    <row r="21" spans="1:51" ht="18.75" customHeight="1">
      <c r="C21" s="187"/>
      <c r="D21" s="187"/>
      <c r="E21" s="187"/>
      <c r="F21" s="187"/>
      <c r="G21" s="187"/>
      <c r="H21" s="187"/>
      <c r="I21" s="188"/>
      <c r="J21" s="188"/>
      <c r="K21" s="188"/>
      <c r="L21" s="188"/>
      <c r="M21" s="188"/>
      <c r="N21" s="188"/>
      <c r="O21" s="188"/>
      <c r="P21" s="188"/>
      <c r="Q21" s="188"/>
      <c r="R21" s="188"/>
      <c r="S21" s="188"/>
      <c r="T21" s="188"/>
      <c r="U21" s="188"/>
      <c r="V21" s="188"/>
      <c r="W21" s="188"/>
      <c r="X21" s="188"/>
      <c r="Y21" s="188"/>
      <c r="Z21" s="188"/>
      <c r="AA21" s="188"/>
      <c r="AB21" s="188"/>
      <c r="AC21" s="186"/>
      <c r="AD21" s="186"/>
      <c r="AE21" s="186"/>
      <c r="AF21" s="186"/>
    </row>
    <row r="22" spans="1:51" ht="18.75" customHeight="1">
      <c r="C22" s="187"/>
      <c r="D22" s="187"/>
      <c r="E22" s="187"/>
      <c r="F22" s="187"/>
      <c r="G22" s="187"/>
      <c r="H22" s="187"/>
      <c r="I22" s="188"/>
      <c r="J22" s="188"/>
      <c r="K22" s="188"/>
      <c r="L22" s="188"/>
      <c r="M22" s="188"/>
      <c r="N22" s="188"/>
      <c r="O22" s="188"/>
      <c r="P22" s="188"/>
      <c r="Q22" s="188"/>
      <c r="R22" s="188"/>
      <c r="S22" s="188"/>
      <c r="T22" s="188"/>
      <c r="U22" s="188"/>
      <c r="V22" s="188"/>
      <c r="W22" s="188"/>
      <c r="X22" s="188"/>
      <c r="Y22" s="188"/>
      <c r="Z22" s="188"/>
      <c r="AA22" s="188"/>
      <c r="AB22" s="188"/>
      <c r="AC22" s="186"/>
      <c r="AD22" s="186"/>
      <c r="AE22" s="186"/>
      <c r="AF22" s="186"/>
    </row>
    <row r="23" spans="1:51" ht="18.75" customHeight="1">
      <c r="C23" s="187"/>
      <c r="D23" s="187"/>
      <c r="E23" s="187"/>
      <c r="F23" s="187"/>
      <c r="G23" s="187"/>
      <c r="H23" s="187"/>
      <c r="I23" s="188"/>
      <c r="J23" s="188"/>
      <c r="K23" s="188"/>
      <c r="L23" s="188"/>
      <c r="M23" s="188"/>
      <c r="N23" s="188"/>
      <c r="O23" s="188"/>
      <c r="P23" s="188"/>
      <c r="Q23" s="188"/>
      <c r="R23" s="188"/>
      <c r="S23" s="188"/>
      <c r="T23" s="188"/>
      <c r="U23" s="188"/>
      <c r="V23" s="188"/>
      <c r="W23" s="188"/>
      <c r="X23" s="188"/>
      <c r="Y23" s="188"/>
      <c r="Z23" s="188"/>
      <c r="AA23" s="188"/>
      <c r="AB23" s="188"/>
      <c r="AC23" s="186"/>
      <c r="AD23" s="186"/>
      <c r="AE23" s="186"/>
      <c r="AF23" s="186"/>
    </row>
    <row r="24" spans="1:51" ht="18.75" customHeight="1">
      <c r="A24" s="212"/>
      <c r="B24" s="212"/>
      <c r="C24" s="186" t="s">
        <v>54</v>
      </c>
      <c r="D24" s="212"/>
      <c r="E24" s="212"/>
      <c r="F24" s="187" t="s">
        <v>109</v>
      </c>
      <c r="G24" s="212" t="s">
        <v>121</v>
      </c>
      <c r="H24" s="212"/>
      <c r="I24" s="212"/>
      <c r="J24" s="212"/>
      <c r="K24" s="212"/>
      <c r="L24" s="212"/>
      <c r="M24" s="212"/>
      <c r="N24" s="212"/>
      <c r="O24" s="212"/>
      <c r="P24" s="212"/>
      <c r="Q24" s="212"/>
      <c r="R24" s="212"/>
      <c r="S24" s="212"/>
      <c r="T24" s="212"/>
      <c r="U24" s="212"/>
      <c r="V24" s="212"/>
      <c r="W24" s="212"/>
      <c r="X24" s="212"/>
      <c r="Y24" s="212"/>
      <c r="Z24" s="212"/>
      <c r="AA24" s="212"/>
      <c r="AB24" s="212"/>
      <c r="AC24" s="186"/>
      <c r="AD24" s="186"/>
      <c r="AE24" s="186"/>
      <c r="AP24" s="210"/>
      <c r="AQ24" s="210"/>
      <c r="AR24" s="210"/>
      <c r="AS24" s="210"/>
      <c r="AT24" s="210"/>
      <c r="AU24" s="210"/>
      <c r="AV24" s="210"/>
      <c r="AW24" s="210"/>
      <c r="AX24" s="210"/>
      <c r="AY24" s="210"/>
    </row>
    <row r="25" spans="1:51" ht="18.75" customHeight="1">
      <c r="A25" s="186"/>
      <c r="B25" s="186"/>
      <c r="C25" s="186"/>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6"/>
      <c r="AD25" s="186"/>
      <c r="AE25" s="186"/>
    </row>
    <row r="26" spans="1:51" ht="18.75" customHeight="1">
      <c r="B26" s="210" t="s">
        <v>118</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row>
  </sheetData>
  <mergeCells count="21">
    <mergeCell ref="A7:J7"/>
    <mergeCell ref="A8:J8"/>
    <mergeCell ref="R14:AA14"/>
    <mergeCell ref="AP24:AY24"/>
    <mergeCell ref="A19:C19"/>
    <mergeCell ref="D19:E19"/>
    <mergeCell ref="F19:H19"/>
    <mergeCell ref="G24:AB24"/>
    <mergeCell ref="B26:AF26"/>
    <mergeCell ref="I19:AB19"/>
    <mergeCell ref="A24:B24"/>
    <mergeCell ref="S12:W12"/>
    <mergeCell ref="D24:E24"/>
    <mergeCell ref="O12:P12"/>
    <mergeCell ref="X12:AA12"/>
    <mergeCell ref="O14:P14"/>
    <mergeCell ref="AC1:AG1"/>
    <mergeCell ref="Q3:R3"/>
    <mergeCell ref="S3:T3"/>
    <mergeCell ref="V3:W3"/>
    <mergeCell ref="Y3:Z3"/>
  </mergeCells>
  <phoneticPr fontId="3"/>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9"/>
  <sheetViews>
    <sheetView view="pageBreakPreview" zoomScale="85" zoomScaleNormal="100" zoomScaleSheetLayoutView="85" workbookViewId="0">
      <selection activeCell="F38" sqref="F38"/>
    </sheetView>
  </sheetViews>
  <sheetFormatPr defaultRowHeight="13.5"/>
  <cols>
    <col min="1" max="3" width="3.125" customWidth="1"/>
    <col min="4" max="4" width="5.75" style="67" customWidth="1"/>
    <col min="5" max="5" width="16.5" customWidth="1"/>
    <col min="6" max="6" width="26.375" customWidth="1"/>
    <col min="7" max="7" width="9.125" customWidth="1"/>
    <col min="8" max="8" width="21.625" customWidth="1"/>
    <col min="9" max="11" width="10.625" style="68" customWidth="1"/>
    <col min="12" max="12" width="9.125" bestFit="1" customWidth="1"/>
  </cols>
  <sheetData>
    <row r="1" spans="1:11" ht="28.5">
      <c r="A1" s="217" t="s">
        <v>132</v>
      </c>
      <c r="B1" s="217"/>
      <c r="C1" s="217"/>
      <c r="D1" s="217"/>
      <c r="E1" s="217"/>
      <c r="F1" s="217"/>
      <c r="G1" s="217"/>
      <c r="H1" s="217"/>
      <c r="I1" s="217"/>
      <c r="J1" s="217"/>
      <c r="K1" s="217"/>
    </row>
    <row r="2" spans="1:11" ht="14.25" thickBot="1">
      <c r="K2" s="68" t="s">
        <v>66</v>
      </c>
    </row>
    <row r="3" spans="1:11" s="81" customFormat="1" ht="22.5" customHeight="1" thickBot="1">
      <c r="A3" s="78" t="s">
        <v>65</v>
      </c>
      <c r="B3" s="79" t="s">
        <v>54</v>
      </c>
      <c r="C3" s="79" t="s">
        <v>55</v>
      </c>
      <c r="D3" s="79" t="s">
        <v>56</v>
      </c>
      <c r="E3" s="79" t="s">
        <v>57</v>
      </c>
      <c r="F3" s="195" t="s">
        <v>58</v>
      </c>
      <c r="G3" s="101" t="s">
        <v>86</v>
      </c>
      <c r="H3" s="79" t="s">
        <v>59</v>
      </c>
      <c r="I3" s="80" t="s">
        <v>60</v>
      </c>
      <c r="J3" s="80" t="s">
        <v>61</v>
      </c>
      <c r="K3" s="102" t="s">
        <v>62</v>
      </c>
    </row>
    <row r="4" spans="1:11" ht="26.25" customHeight="1">
      <c r="A4" s="82">
        <v>1</v>
      </c>
      <c r="B4" s="163"/>
      <c r="C4" s="163"/>
      <c r="D4" s="83" t="s">
        <v>67</v>
      </c>
      <c r="E4" s="161" t="s">
        <v>79</v>
      </c>
      <c r="F4" s="196"/>
      <c r="G4" s="163"/>
      <c r="H4" s="72" t="s">
        <v>80</v>
      </c>
      <c r="I4" s="173"/>
      <c r="J4" s="173"/>
      <c r="K4" s="103">
        <f>I4-J4</f>
        <v>0</v>
      </c>
    </row>
    <row r="5" spans="1:11" ht="26.25" customHeight="1">
      <c r="A5" s="84">
        <v>2</v>
      </c>
      <c r="B5" s="164"/>
      <c r="C5" s="164"/>
      <c r="D5" s="166"/>
      <c r="E5" s="201" t="str">
        <f>IF(ISERROR(VLOOKUP(D5,費目NO!A2:B21,2,FALSE)),"",VLOOKUP(D5,費目NO!A2:B21,2,FALSE))</f>
        <v/>
      </c>
      <c r="F5" s="168"/>
      <c r="G5" s="162"/>
      <c r="H5" s="162"/>
      <c r="I5" s="174"/>
      <c r="J5" s="174"/>
      <c r="K5" s="104">
        <f t="shared" ref="K5:K17" si="0">K4-J5</f>
        <v>0</v>
      </c>
    </row>
    <row r="6" spans="1:11" ht="26.25" customHeight="1">
      <c r="A6" s="84">
        <v>3</v>
      </c>
      <c r="B6" s="164"/>
      <c r="C6" s="164"/>
      <c r="D6" s="166"/>
      <c r="E6" s="201"/>
      <c r="F6" s="168"/>
      <c r="G6" s="162"/>
      <c r="H6" s="162"/>
      <c r="I6" s="174"/>
      <c r="J6" s="174"/>
      <c r="K6" s="104">
        <f t="shared" si="0"/>
        <v>0</v>
      </c>
    </row>
    <row r="7" spans="1:11" ht="26.25" customHeight="1">
      <c r="A7" s="84">
        <v>4</v>
      </c>
      <c r="B7" s="164"/>
      <c r="C7" s="164"/>
      <c r="D7" s="166"/>
      <c r="E7" s="201" t="str">
        <f>IF(ISERROR(VLOOKUP(D7,費目NO!A2:B21,2,FALSE)),"",VLOOKUP(D7,費目NO!A2:B21,2,FALSE))</f>
        <v/>
      </c>
      <c r="F7" s="168"/>
      <c r="G7" s="162"/>
      <c r="H7" s="162"/>
      <c r="I7" s="174"/>
      <c r="J7" s="174"/>
      <c r="K7" s="104">
        <f t="shared" si="0"/>
        <v>0</v>
      </c>
    </row>
    <row r="8" spans="1:11" ht="26.25" customHeight="1">
      <c r="A8" s="84">
        <v>5</v>
      </c>
      <c r="B8" s="164"/>
      <c r="C8" s="164"/>
      <c r="D8" s="166"/>
      <c r="E8" s="201" t="str">
        <f>IF(ISERROR(VLOOKUP(D8,費目NO!A2:B21,2,FALSE)),"",VLOOKUP(D8,費目NO!A2:B21,2,FALSE))</f>
        <v/>
      </c>
      <c r="F8" s="167"/>
      <c r="G8" s="162"/>
      <c r="H8" s="162"/>
      <c r="I8" s="175"/>
      <c r="J8" s="175"/>
      <c r="K8" s="104">
        <f t="shared" si="0"/>
        <v>0</v>
      </c>
    </row>
    <row r="9" spans="1:11" ht="26.25" customHeight="1">
      <c r="A9" s="84">
        <v>6</v>
      </c>
      <c r="B9" s="164"/>
      <c r="C9" s="164"/>
      <c r="D9" s="166"/>
      <c r="E9" s="201" t="str">
        <f>IF(ISERROR(VLOOKUP(D9,費目NO!A2:B21,2,FALSE)),"",VLOOKUP(D9,費目NO!A2:B21,2,FALSE))</f>
        <v/>
      </c>
      <c r="F9" s="168"/>
      <c r="G9" s="162"/>
      <c r="H9" s="162"/>
      <c r="I9" s="174"/>
      <c r="J9" s="174"/>
      <c r="K9" s="104">
        <f t="shared" si="0"/>
        <v>0</v>
      </c>
    </row>
    <row r="10" spans="1:11" ht="26.25" customHeight="1">
      <c r="A10" s="84">
        <v>7</v>
      </c>
      <c r="B10" s="164"/>
      <c r="C10" s="164"/>
      <c r="D10" s="166"/>
      <c r="E10" s="201" t="str">
        <f>IF(ISERROR(VLOOKUP(D10,費目NO!A2:B21,2,FALSE)),"",VLOOKUP(D10,費目NO!A2:B21,2,FALSE))</f>
        <v/>
      </c>
      <c r="F10" s="168"/>
      <c r="G10" s="162"/>
      <c r="H10" s="162"/>
      <c r="I10" s="175"/>
      <c r="J10" s="175"/>
      <c r="K10" s="104">
        <f t="shared" si="0"/>
        <v>0</v>
      </c>
    </row>
    <row r="11" spans="1:11" ht="26.25" customHeight="1">
      <c r="A11" s="84">
        <v>8</v>
      </c>
      <c r="B11" s="162"/>
      <c r="C11" s="162"/>
      <c r="D11" s="166"/>
      <c r="E11" s="201" t="str">
        <f>IF(ISERROR(VLOOKUP(D11,費目NO!A2:B21,2,FALSE)),"",VLOOKUP(D11,費目NO!A2:B21,2,FALSE))</f>
        <v/>
      </c>
      <c r="F11" s="168"/>
      <c r="G11" s="162"/>
      <c r="H11" s="162"/>
      <c r="I11" s="175"/>
      <c r="J11" s="175"/>
      <c r="K11" s="104">
        <f t="shared" si="0"/>
        <v>0</v>
      </c>
    </row>
    <row r="12" spans="1:11" ht="26.25" customHeight="1">
      <c r="A12" s="84">
        <v>9</v>
      </c>
      <c r="B12" s="162"/>
      <c r="C12" s="162"/>
      <c r="D12" s="166"/>
      <c r="E12" s="201" t="str">
        <f>IF(ISERROR(VLOOKUP(D12,費目NO!A2:B21,2,FALSE)),"",VLOOKUP(D12,費目NO!A2:B21,2,FALSE))</f>
        <v/>
      </c>
      <c r="F12" s="168"/>
      <c r="G12" s="162"/>
      <c r="H12" s="162"/>
      <c r="I12" s="175"/>
      <c r="J12" s="175"/>
      <c r="K12" s="104">
        <f t="shared" si="0"/>
        <v>0</v>
      </c>
    </row>
    <row r="13" spans="1:11" ht="26.25" customHeight="1">
      <c r="A13" s="84">
        <v>10</v>
      </c>
      <c r="B13" s="162"/>
      <c r="C13" s="162"/>
      <c r="D13" s="166"/>
      <c r="E13" s="201" t="str">
        <f>IF(ISERROR(VLOOKUP(D13,費目NO!A2:B21,2,FALSE)),"",VLOOKUP(D13,費目NO!A2:B21,2,FALSE))</f>
        <v/>
      </c>
      <c r="F13" s="169"/>
      <c r="G13" s="164"/>
      <c r="H13" s="164"/>
      <c r="I13" s="175"/>
      <c r="J13" s="175"/>
      <c r="K13" s="104">
        <f t="shared" si="0"/>
        <v>0</v>
      </c>
    </row>
    <row r="14" spans="1:11" ht="26.25" customHeight="1">
      <c r="A14" s="84">
        <v>11</v>
      </c>
      <c r="B14" s="162"/>
      <c r="C14" s="162"/>
      <c r="D14" s="166"/>
      <c r="E14" s="201" t="str">
        <f>IF(ISERROR(VLOOKUP(D14,費目NO!A2:B21,2,FALSE)),"",VLOOKUP(D14,費目NO!A2:B21,2,FALSE))</f>
        <v/>
      </c>
      <c r="F14" s="170"/>
      <c r="G14" s="162"/>
      <c r="H14" s="162"/>
      <c r="I14" s="175"/>
      <c r="J14" s="175"/>
      <c r="K14" s="104">
        <f t="shared" si="0"/>
        <v>0</v>
      </c>
    </row>
    <row r="15" spans="1:11" ht="26.25" customHeight="1">
      <c r="A15" s="84">
        <v>12</v>
      </c>
      <c r="B15" s="162"/>
      <c r="C15" s="162"/>
      <c r="D15" s="166"/>
      <c r="E15" s="201" t="str">
        <f>IF(ISERROR(VLOOKUP(D15,費目NO!A2:B21,2,FALSE)),"",VLOOKUP(D15,費目NO!A2:B21,2,FALSE))</f>
        <v/>
      </c>
      <c r="F15" s="168"/>
      <c r="G15" s="162"/>
      <c r="H15" s="162"/>
      <c r="I15" s="174"/>
      <c r="J15" s="174"/>
      <c r="K15" s="104">
        <f t="shared" si="0"/>
        <v>0</v>
      </c>
    </row>
    <row r="16" spans="1:11" ht="26.25" customHeight="1">
      <c r="A16" s="84">
        <v>13</v>
      </c>
      <c r="B16" s="162"/>
      <c r="C16" s="162"/>
      <c r="D16" s="166"/>
      <c r="E16" s="201" t="str">
        <f>IF(ISERROR(VLOOKUP(D16,費目NO!A2:B21,2,FALSE)),"",VLOOKUP(D16,費目NO!A2:B21,2,FALSE))</f>
        <v/>
      </c>
      <c r="F16" s="168"/>
      <c r="G16" s="162"/>
      <c r="H16" s="162"/>
      <c r="I16" s="175"/>
      <c r="J16" s="174"/>
      <c r="K16" s="104">
        <f t="shared" si="0"/>
        <v>0</v>
      </c>
    </row>
    <row r="17" spans="1:11" ht="26.25" customHeight="1">
      <c r="A17" s="84">
        <v>14</v>
      </c>
      <c r="B17" s="162"/>
      <c r="C17" s="162"/>
      <c r="D17" s="166"/>
      <c r="E17" s="201" t="str">
        <f>IF(ISERROR(VLOOKUP(D17,費目NO!A2:B21,2,FALSE)),"",VLOOKUP(D17,費目NO!A2:B21,2,FALSE))</f>
        <v/>
      </c>
      <c r="F17" s="171"/>
      <c r="G17" s="162"/>
      <c r="H17" s="162"/>
      <c r="I17" s="174"/>
      <c r="J17" s="174"/>
      <c r="K17" s="104">
        <f t="shared" si="0"/>
        <v>0</v>
      </c>
    </row>
    <row r="18" spans="1:11" ht="26.25" customHeight="1">
      <c r="A18" s="84">
        <v>15</v>
      </c>
      <c r="B18" s="162"/>
      <c r="C18" s="162"/>
      <c r="D18" s="166"/>
      <c r="E18" s="201" t="str">
        <f>IF(ISERROR(VLOOKUP(D18,費目NO!A2:B21,2,FALSE)),"",VLOOKUP(D18,費目NO!A2:B21,2,FALSE))</f>
        <v/>
      </c>
      <c r="F18" s="168"/>
      <c r="G18" s="162"/>
      <c r="H18" s="164"/>
      <c r="I18" s="175"/>
      <c r="J18" s="175"/>
      <c r="K18" s="104">
        <f>K17+I18-J18</f>
        <v>0</v>
      </c>
    </row>
    <row r="19" spans="1:11" ht="26.25" customHeight="1">
      <c r="A19" s="84">
        <v>16</v>
      </c>
      <c r="B19" s="162"/>
      <c r="C19" s="162"/>
      <c r="D19" s="166"/>
      <c r="E19" s="201" t="str">
        <f>IF(ISERROR(VLOOKUP(D19,費目NO!A2:B21,2,FALSE)),"",VLOOKUP(D19,費目NO!A2:B21,2,FALSE))</f>
        <v/>
      </c>
      <c r="F19" s="168"/>
      <c r="G19" s="162"/>
      <c r="H19" s="162"/>
      <c r="I19" s="175"/>
      <c r="J19" s="175"/>
      <c r="K19" s="104">
        <f>K18+I19-J19</f>
        <v>0</v>
      </c>
    </row>
    <row r="20" spans="1:11" ht="26.25" customHeight="1">
      <c r="A20" s="84">
        <v>17</v>
      </c>
      <c r="B20" s="162"/>
      <c r="C20" s="162"/>
      <c r="D20" s="166"/>
      <c r="E20" s="201" t="str">
        <f>IF(ISERROR(VLOOKUP(D20,費目NO!A2:B21,2,FALSE)),"",VLOOKUP(D20,費目NO!A2:B21,2,FALSE))</f>
        <v/>
      </c>
      <c r="F20" s="168"/>
      <c r="G20" s="162"/>
      <c r="H20" s="172"/>
      <c r="I20" s="174"/>
      <c r="J20" s="175"/>
      <c r="K20" s="104">
        <f t="shared" ref="K20:K25" si="1">K19-J20</f>
        <v>0</v>
      </c>
    </row>
    <row r="21" spans="1:11" ht="26.25" customHeight="1">
      <c r="A21" s="84">
        <v>18</v>
      </c>
      <c r="B21" s="162"/>
      <c r="C21" s="162"/>
      <c r="D21" s="166"/>
      <c r="E21" s="201" t="str">
        <f>IF(ISERROR(VLOOKUP(D21,費目NO!A2:B21,2,FALSE)),"",VLOOKUP(D21,費目NO!A2:B21,2,FALSE))</f>
        <v/>
      </c>
      <c r="F21" s="167"/>
      <c r="G21" s="162"/>
      <c r="H21" s="162"/>
      <c r="I21" s="175"/>
      <c r="J21" s="175"/>
      <c r="K21" s="104">
        <f t="shared" si="1"/>
        <v>0</v>
      </c>
    </row>
    <row r="22" spans="1:11" ht="26.25" customHeight="1">
      <c r="A22" s="84">
        <v>19</v>
      </c>
      <c r="B22" s="162"/>
      <c r="C22" s="162"/>
      <c r="D22" s="166"/>
      <c r="E22" s="201" t="str">
        <f>IF(ISERROR(VLOOKUP(D22,費目NO!A2:B21,2,FALSE)),"",VLOOKUP(D22,費目NO!A2:B21,2,FALSE))</f>
        <v/>
      </c>
      <c r="F22" s="168"/>
      <c r="G22" s="162"/>
      <c r="H22" s="162"/>
      <c r="I22" s="174"/>
      <c r="J22" s="174"/>
      <c r="K22" s="104">
        <f t="shared" si="1"/>
        <v>0</v>
      </c>
    </row>
    <row r="23" spans="1:11" ht="26.25" customHeight="1">
      <c r="A23" s="84">
        <v>20</v>
      </c>
      <c r="B23" s="162"/>
      <c r="C23" s="162"/>
      <c r="D23" s="166"/>
      <c r="E23" s="201" t="str">
        <f>IF(ISERROR(VLOOKUP(D23,費目NO!A2:B21,2,FALSE)),"",VLOOKUP(D23,費目NO!A2:B21,2,FALSE))</f>
        <v/>
      </c>
      <c r="F23" s="168"/>
      <c r="G23" s="162"/>
      <c r="H23" s="162"/>
      <c r="I23" s="174"/>
      <c r="J23" s="174"/>
      <c r="K23" s="104">
        <f t="shared" si="1"/>
        <v>0</v>
      </c>
    </row>
    <row r="24" spans="1:11" ht="26.25" customHeight="1">
      <c r="A24" s="84">
        <v>21</v>
      </c>
      <c r="B24" s="162"/>
      <c r="C24" s="162"/>
      <c r="D24" s="166"/>
      <c r="E24" s="201" t="str">
        <f>IF(ISERROR(VLOOKUP(D24,費目NO!A2:B21,2,FALSE)),"",VLOOKUP(D24,費目NO!A2:B21,2,FALSE))</f>
        <v/>
      </c>
      <c r="F24" s="168"/>
      <c r="G24" s="162"/>
      <c r="H24" s="162"/>
      <c r="I24" s="174"/>
      <c r="J24" s="174"/>
      <c r="K24" s="104">
        <f t="shared" si="1"/>
        <v>0</v>
      </c>
    </row>
    <row r="25" spans="1:11" ht="26.25" customHeight="1">
      <c r="A25" s="84">
        <v>22</v>
      </c>
      <c r="B25" s="162"/>
      <c r="C25" s="162"/>
      <c r="D25" s="166"/>
      <c r="E25" s="201" t="str">
        <f>IF(ISERROR(VLOOKUP(D25,費目NO!A2:B21,2,FALSE)),"",VLOOKUP(D25,費目NO!A2:B21,2,FALSE))</f>
        <v/>
      </c>
      <c r="F25" s="168"/>
      <c r="G25" s="162"/>
      <c r="H25" s="162"/>
      <c r="I25" s="174"/>
      <c r="J25" s="174"/>
      <c r="K25" s="104">
        <f t="shared" si="1"/>
        <v>0</v>
      </c>
    </row>
    <row r="26" spans="1:11" ht="26.25" customHeight="1">
      <c r="A26" s="84">
        <v>23</v>
      </c>
      <c r="B26" s="162"/>
      <c r="C26" s="162"/>
      <c r="D26" s="166"/>
      <c r="E26" s="201" t="str">
        <f>IF(ISERROR(VLOOKUP(D26,費目NO!A2:B21,2,FALSE)),"",VLOOKUP(D26,費目NO!A2:B21,2,FALSE))</f>
        <v/>
      </c>
      <c r="F26" s="168"/>
      <c r="G26" s="162"/>
      <c r="H26" s="162"/>
      <c r="I26" s="174"/>
      <c r="J26" s="174"/>
      <c r="K26" s="104">
        <f t="shared" ref="K26" si="2">K25-J26</f>
        <v>0</v>
      </c>
    </row>
    <row r="27" spans="1:11" ht="26.25" customHeight="1">
      <c r="A27" s="84">
        <v>24</v>
      </c>
      <c r="B27" s="162"/>
      <c r="C27" s="162"/>
      <c r="D27" s="166"/>
      <c r="E27" s="201" t="str">
        <f>IF(ISERROR(VLOOKUP(D27,費目NO!A2:B21,2,FALSE)),"",VLOOKUP(D27,費目NO!A2:B21,2,FALSE))</f>
        <v/>
      </c>
      <c r="F27" s="168"/>
      <c r="G27" s="162"/>
      <c r="H27" s="162"/>
      <c r="I27" s="174"/>
      <c r="J27" s="174"/>
      <c r="K27" s="104">
        <f t="shared" ref="K27:K33" si="3">K26-J27</f>
        <v>0</v>
      </c>
    </row>
    <row r="28" spans="1:11" ht="26.25" customHeight="1">
      <c r="A28" s="84">
        <v>25</v>
      </c>
      <c r="B28" s="162"/>
      <c r="C28" s="162"/>
      <c r="D28" s="166"/>
      <c r="E28" s="201" t="str">
        <f>IF(ISERROR(VLOOKUP(D28,費目NO!A2:B21,2,FALSE)),"",VLOOKUP(D28,費目NO!A2:B21,2,FALSE))</f>
        <v/>
      </c>
      <c r="F28" s="168"/>
      <c r="G28" s="162"/>
      <c r="H28" s="162"/>
      <c r="I28" s="174"/>
      <c r="J28" s="174"/>
      <c r="K28" s="104">
        <f t="shared" si="3"/>
        <v>0</v>
      </c>
    </row>
    <row r="29" spans="1:11" ht="26.25" customHeight="1">
      <c r="A29" s="84">
        <v>26</v>
      </c>
      <c r="B29" s="162"/>
      <c r="C29" s="162"/>
      <c r="D29" s="166"/>
      <c r="E29" s="201" t="str">
        <f>IF(ISERROR(VLOOKUP(D29,費目NO!A2:B21,2,FALSE)),"",VLOOKUP(D29,費目NO!A2:B21,2,FALSE))</f>
        <v/>
      </c>
      <c r="F29" s="197"/>
      <c r="G29" s="162"/>
      <c r="H29" s="162"/>
      <c r="I29" s="174"/>
      <c r="J29" s="174"/>
      <c r="K29" s="104">
        <f t="shared" si="3"/>
        <v>0</v>
      </c>
    </row>
    <row r="30" spans="1:11" ht="26.25" customHeight="1">
      <c r="A30" s="84">
        <v>27</v>
      </c>
      <c r="B30" s="162"/>
      <c r="C30" s="162"/>
      <c r="D30" s="166"/>
      <c r="E30" s="201" t="str">
        <f>IF(ISERROR(VLOOKUP(D30,費目NO!A2:B21,2,FALSE)),"",VLOOKUP(D30,費目NO!A2:B21,2,FALSE))</f>
        <v/>
      </c>
      <c r="F30" s="168"/>
      <c r="G30" s="162"/>
      <c r="H30" s="162"/>
      <c r="I30" s="174"/>
      <c r="J30" s="174"/>
      <c r="K30" s="104">
        <f t="shared" si="3"/>
        <v>0</v>
      </c>
    </row>
    <row r="31" spans="1:11" ht="26.25" customHeight="1">
      <c r="A31" s="84">
        <v>28</v>
      </c>
      <c r="B31" s="162"/>
      <c r="C31" s="162"/>
      <c r="D31" s="166"/>
      <c r="E31" s="201" t="str">
        <f>IF(ISERROR(VLOOKUP(D31,費目NO!A2:B21,2,FALSE)),"",VLOOKUP(D31,費目NO!A2:B21,2,FALSE))</f>
        <v/>
      </c>
      <c r="F31" s="167"/>
      <c r="G31" s="162"/>
      <c r="H31" s="162"/>
      <c r="I31" s="175"/>
      <c r="J31" s="175"/>
      <c r="K31" s="104">
        <f t="shared" si="3"/>
        <v>0</v>
      </c>
    </row>
    <row r="32" spans="1:11" ht="26.25" customHeight="1">
      <c r="A32" s="84">
        <v>29</v>
      </c>
      <c r="B32" s="162"/>
      <c r="C32" s="162"/>
      <c r="D32" s="166"/>
      <c r="E32" s="201" t="str">
        <f>IF(ISERROR(VLOOKUP(D32,費目NO!A2:B21,2,FALSE)),"",VLOOKUP(D32,費目NO!A2:B21,2,FALSE))</f>
        <v/>
      </c>
      <c r="F32" s="198"/>
      <c r="G32" s="162"/>
      <c r="H32" s="162"/>
      <c r="I32" s="174"/>
      <c r="J32" s="174"/>
      <c r="K32" s="104">
        <f t="shared" si="3"/>
        <v>0</v>
      </c>
    </row>
    <row r="33" spans="1:11" ht="26.25" customHeight="1" thickBot="1">
      <c r="A33" s="84">
        <v>30</v>
      </c>
      <c r="B33" s="165"/>
      <c r="C33" s="165"/>
      <c r="D33" s="166"/>
      <c r="E33" s="201" t="str">
        <f>IF(ISERROR(VLOOKUP(D33,費目NO!A2:B21,2,FALSE)),"",VLOOKUP(D33,費目NO!A2:B21,2,FALSE))</f>
        <v/>
      </c>
      <c r="F33" s="199"/>
      <c r="G33" s="165"/>
      <c r="H33" s="165"/>
      <c r="I33" s="176"/>
      <c r="J33" s="176"/>
      <c r="K33" s="104">
        <f t="shared" si="3"/>
        <v>0</v>
      </c>
    </row>
    <row r="34" spans="1:11" ht="22.5" customHeight="1" thickBot="1">
      <c r="A34" s="85"/>
      <c r="B34" s="86"/>
      <c r="C34" s="86"/>
      <c r="D34" s="70"/>
      <c r="E34" s="86"/>
      <c r="F34" s="200"/>
      <c r="G34" s="86"/>
      <c r="H34" s="86"/>
      <c r="I34" s="87">
        <f>SUM(I4:I33)</f>
        <v>0</v>
      </c>
      <c r="J34" s="87">
        <f>SUM(J4:J33)</f>
        <v>0</v>
      </c>
      <c r="K34" s="105">
        <f>+I34-J34</f>
        <v>0</v>
      </c>
    </row>
    <row r="37" spans="1:11" ht="24">
      <c r="F37" s="128" t="s">
        <v>133</v>
      </c>
      <c r="G37" s="129"/>
      <c r="H37" s="129"/>
      <c r="I37" s="130"/>
      <c r="J37" s="130"/>
      <c r="K37" s="131"/>
    </row>
    <row r="38" spans="1:11" ht="24.75" thickBot="1">
      <c r="F38" s="77" t="s">
        <v>68</v>
      </c>
      <c r="K38" s="68" t="s">
        <v>66</v>
      </c>
    </row>
    <row r="39" spans="1:11" ht="20.25" customHeight="1" thickBot="1">
      <c r="F39" s="69" t="s">
        <v>69</v>
      </c>
      <c r="G39" s="70" t="s">
        <v>70</v>
      </c>
      <c r="H39" s="70" t="s">
        <v>71</v>
      </c>
      <c r="I39" s="71" t="s">
        <v>72</v>
      </c>
      <c r="J39" s="71" t="s">
        <v>73</v>
      </c>
      <c r="K39" s="106" t="s">
        <v>74</v>
      </c>
    </row>
    <row r="40" spans="1:11" ht="26.25" customHeight="1" thickBot="1">
      <c r="F40" s="132" t="s">
        <v>79</v>
      </c>
      <c r="G40" s="112" t="s">
        <v>75</v>
      </c>
      <c r="H40" s="177"/>
      <c r="I40" s="113">
        <f>SUMIF(D4:D33,"Ａ",I4:I33)</f>
        <v>0</v>
      </c>
      <c r="J40" s="114">
        <f>I40</f>
        <v>0</v>
      </c>
      <c r="K40" s="115">
        <f>I40-H40</f>
        <v>0</v>
      </c>
    </row>
    <row r="41" spans="1:11" ht="26.25" customHeight="1" thickTop="1" thickBot="1">
      <c r="F41" s="90" t="s">
        <v>76</v>
      </c>
      <c r="G41" s="91"/>
      <c r="H41" s="92">
        <f>SUM(H40:H40)</f>
        <v>0</v>
      </c>
      <c r="I41" s="92">
        <f>SUM(I40:I40)</f>
        <v>0</v>
      </c>
      <c r="J41" s="92"/>
      <c r="K41" s="107">
        <f>SUM(K40:K40)</f>
        <v>0</v>
      </c>
    </row>
    <row r="42" spans="1:11" ht="26.25" customHeight="1">
      <c r="F42" s="94"/>
      <c r="G42" s="73"/>
      <c r="H42" s="75"/>
      <c r="I42" s="75"/>
      <c r="J42" s="95"/>
      <c r="K42" s="75"/>
    </row>
    <row r="43" spans="1:11" ht="24.75" thickBot="1">
      <c r="F43" s="96" t="s">
        <v>77</v>
      </c>
      <c r="H43" s="68"/>
      <c r="K43" s="68" t="s">
        <v>66</v>
      </c>
    </row>
    <row r="44" spans="1:11" ht="20.25" customHeight="1" thickBot="1">
      <c r="F44" s="69" t="s">
        <v>69</v>
      </c>
      <c r="G44" s="70" t="s">
        <v>70</v>
      </c>
      <c r="H44" s="71" t="s">
        <v>71</v>
      </c>
      <c r="I44" s="71" t="s">
        <v>72</v>
      </c>
      <c r="J44" s="71" t="s">
        <v>73</v>
      </c>
      <c r="K44" s="106" t="s">
        <v>74</v>
      </c>
    </row>
    <row r="45" spans="1:11" ht="26.25" customHeight="1">
      <c r="F45" s="126" t="s">
        <v>81</v>
      </c>
      <c r="G45" s="88"/>
      <c r="H45" s="74">
        <f>SUM(H46:H54)</f>
        <v>0</v>
      </c>
      <c r="I45" s="89">
        <f>SUM(I46:I54)</f>
        <v>0</v>
      </c>
      <c r="J45" s="97">
        <f>SUM(J46:J54)</f>
        <v>0</v>
      </c>
      <c r="K45" s="108">
        <f>SUM(K46:K54)</f>
        <v>0</v>
      </c>
    </row>
    <row r="46" spans="1:11" ht="26.25" customHeight="1">
      <c r="F46" s="123" t="s">
        <v>10</v>
      </c>
      <c r="G46" s="76">
        <v>1</v>
      </c>
      <c r="H46" s="178"/>
      <c r="I46" s="181">
        <f>H46</f>
        <v>0</v>
      </c>
      <c r="J46" s="98">
        <f>SUMIF(D4:D33,"1",J4:J33)</f>
        <v>0</v>
      </c>
      <c r="K46" s="109">
        <f t="shared" ref="K46:K54" si="4">I46-J46</f>
        <v>0</v>
      </c>
    </row>
    <row r="47" spans="1:11" ht="26.25" customHeight="1">
      <c r="F47" s="123" t="s">
        <v>53</v>
      </c>
      <c r="G47" s="76">
        <v>2</v>
      </c>
      <c r="H47" s="178"/>
      <c r="I47" s="181">
        <f t="shared" ref="I47:I65" si="5">H47</f>
        <v>0</v>
      </c>
      <c r="J47" s="98">
        <f>SUMIF(D4:D33,"2",J4:J33)</f>
        <v>0</v>
      </c>
      <c r="K47" s="109">
        <f t="shared" si="4"/>
        <v>0</v>
      </c>
    </row>
    <row r="48" spans="1:11" ht="26.25" customHeight="1">
      <c r="F48" s="123" t="s">
        <v>82</v>
      </c>
      <c r="G48" s="76">
        <v>3</v>
      </c>
      <c r="H48" s="178"/>
      <c r="I48" s="181">
        <f t="shared" si="5"/>
        <v>0</v>
      </c>
      <c r="J48" s="98">
        <f>SUMIF(D4:D33,"3",J4:J33)</f>
        <v>0</v>
      </c>
      <c r="K48" s="109">
        <f t="shared" si="4"/>
        <v>0</v>
      </c>
    </row>
    <row r="49" spans="6:11" ht="26.25" customHeight="1">
      <c r="F49" s="123" t="s">
        <v>106</v>
      </c>
      <c r="G49" s="76">
        <v>4</v>
      </c>
      <c r="H49" s="178"/>
      <c r="I49" s="181">
        <f t="shared" ref="I49" si="6">H49</f>
        <v>0</v>
      </c>
      <c r="J49" s="98">
        <f>SUMIF(D4:D33,"4",J4:J33)</f>
        <v>0</v>
      </c>
      <c r="K49" s="109">
        <f>I49-J49</f>
        <v>0</v>
      </c>
    </row>
    <row r="50" spans="6:11" ht="26.25" customHeight="1">
      <c r="F50" s="123" t="s">
        <v>64</v>
      </c>
      <c r="G50" s="76">
        <v>5</v>
      </c>
      <c r="H50" s="178"/>
      <c r="I50" s="181">
        <f t="shared" si="5"/>
        <v>0</v>
      </c>
      <c r="J50" s="98">
        <f>SUMIF(D4:D33,"5",J4:J33)</f>
        <v>0</v>
      </c>
      <c r="K50" s="109">
        <f>I50-J50</f>
        <v>0</v>
      </c>
    </row>
    <row r="51" spans="6:11" ht="26.25" customHeight="1">
      <c r="F51" s="123" t="s">
        <v>63</v>
      </c>
      <c r="G51" s="76">
        <v>6</v>
      </c>
      <c r="H51" s="178"/>
      <c r="I51" s="181">
        <f t="shared" si="5"/>
        <v>0</v>
      </c>
      <c r="J51" s="98">
        <f>SUMIF(D4:D33,"6",J4:J33)</f>
        <v>0</v>
      </c>
      <c r="K51" s="109">
        <f t="shared" si="4"/>
        <v>0</v>
      </c>
    </row>
    <row r="52" spans="6:11" ht="26.25" customHeight="1">
      <c r="F52" s="124" t="s">
        <v>17</v>
      </c>
      <c r="G52" s="122">
        <v>7</v>
      </c>
      <c r="H52" s="179"/>
      <c r="I52" s="182">
        <f t="shared" si="5"/>
        <v>0</v>
      </c>
      <c r="J52" s="110">
        <f>SUMIF(D4:D33,"7",J4:J33)</f>
        <v>0</v>
      </c>
      <c r="K52" s="111">
        <f t="shared" si="4"/>
        <v>0</v>
      </c>
    </row>
    <row r="53" spans="6:11" ht="26.25" customHeight="1">
      <c r="F53" s="123" t="s">
        <v>19</v>
      </c>
      <c r="G53" s="76">
        <v>8</v>
      </c>
      <c r="H53" s="178"/>
      <c r="I53" s="183">
        <f t="shared" si="5"/>
        <v>0</v>
      </c>
      <c r="J53" s="98">
        <f>SUMIF(D4:D33,"8",J4:J33)</f>
        <v>0</v>
      </c>
      <c r="K53" s="109">
        <f t="shared" si="4"/>
        <v>0</v>
      </c>
    </row>
    <row r="54" spans="6:11" ht="26.25" customHeight="1" thickBot="1">
      <c r="F54" s="124" t="s">
        <v>48</v>
      </c>
      <c r="G54" s="122">
        <v>9</v>
      </c>
      <c r="H54" s="180"/>
      <c r="I54" s="184">
        <f t="shared" si="5"/>
        <v>0</v>
      </c>
      <c r="J54" s="99">
        <f>SUMIF(D4:D33,"9",J4:J33)</f>
        <v>0</v>
      </c>
      <c r="K54" s="116">
        <f t="shared" si="4"/>
        <v>0</v>
      </c>
    </row>
    <row r="55" spans="6:11" ht="26.25" customHeight="1" thickTop="1" thickBot="1">
      <c r="F55" s="125" t="s">
        <v>87</v>
      </c>
      <c r="G55" s="117"/>
      <c r="H55" s="118">
        <f>SUM(H46:H54)</f>
        <v>0</v>
      </c>
      <c r="I55" s="119">
        <f>SUM(I46:I54)</f>
        <v>0</v>
      </c>
      <c r="J55" s="120">
        <f>SUM(J46:J54)</f>
        <v>0</v>
      </c>
      <c r="K55" s="121">
        <f>I55-J55</f>
        <v>0</v>
      </c>
    </row>
    <row r="56" spans="6:11" ht="26.25" customHeight="1" thickTop="1">
      <c r="F56" s="126" t="s">
        <v>83</v>
      </c>
      <c r="G56" s="88"/>
      <c r="H56" s="74">
        <f>SUM(H57:H65)</f>
        <v>0</v>
      </c>
      <c r="I56" s="89">
        <f>SUM(I57:I65)</f>
        <v>0</v>
      </c>
      <c r="J56" s="97">
        <f>SUM(J57:J65)</f>
        <v>0</v>
      </c>
      <c r="K56" s="108">
        <f>SUM(K57:K65)</f>
        <v>0</v>
      </c>
    </row>
    <row r="57" spans="6:11" ht="26.25" customHeight="1">
      <c r="F57" s="123" t="s">
        <v>35</v>
      </c>
      <c r="G57" s="76">
        <v>10</v>
      </c>
      <c r="H57" s="178"/>
      <c r="I57" s="183">
        <f t="shared" si="5"/>
        <v>0</v>
      </c>
      <c r="J57" s="98">
        <f>SUMIF(D4:D33,"10",J4:J33)</f>
        <v>0</v>
      </c>
      <c r="K57" s="109">
        <f t="shared" ref="K57:K65" si="7">I57-J57</f>
        <v>0</v>
      </c>
    </row>
    <row r="58" spans="6:11" ht="26.25" customHeight="1">
      <c r="F58" s="123" t="s">
        <v>84</v>
      </c>
      <c r="G58" s="76">
        <v>11</v>
      </c>
      <c r="H58" s="178"/>
      <c r="I58" s="183">
        <f t="shared" si="5"/>
        <v>0</v>
      </c>
      <c r="J58" s="98">
        <f>SUMIF(D4:D33,"11",J4:J33)</f>
        <v>0</v>
      </c>
      <c r="K58" s="109">
        <f t="shared" si="7"/>
        <v>0</v>
      </c>
    </row>
    <row r="59" spans="6:11" ht="26.25" customHeight="1">
      <c r="F59" s="123" t="s">
        <v>41</v>
      </c>
      <c r="G59" s="76">
        <v>12</v>
      </c>
      <c r="H59" s="178"/>
      <c r="I59" s="183">
        <f t="shared" si="5"/>
        <v>0</v>
      </c>
      <c r="J59" s="98">
        <f>SUMIF(D4:D33,"12",J4:J33)</f>
        <v>0</v>
      </c>
      <c r="K59" s="109">
        <f t="shared" si="7"/>
        <v>0</v>
      </c>
    </row>
    <row r="60" spans="6:11" ht="26.25" customHeight="1">
      <c r="F60" s="123" t="s">
        <v>53</v>
      </c>
      <c r="G60" s="76">
        <v>13</v>
      </c>
      <c r="H60" s="178"/>
      <c r="I60" s="183">
        <f t="shared" si="5"/>
        <v>0</v>
      </c>
      <c r="J60" s="98">
        <f>SUMIF(D4:D33,"13",J4:J33)</f>
        <v>0</v>
      </c>
      <c r="K60" s="109">
        <f t="shared" si="7"/>
        <v>0</v>
      </c>
    </row>
    <row r="61" spans="6:11" ht="26.25" customHeight="1">
      <c r="F61" s="123" t="s">
        <v>85</v>
      </c>
      <c r="G61" s="76">
        <v>14</v>
      </c>
      <c r="H61" s="174"/>
      <c r="I61" s="183">
        <f t="shared" si="5"/>
        <v>0</v>
      </c>
      <c r="J61" s="98">
        <f>SUMIF(D4:D33,"14",J4:J33)</f>
        <v>0</v>
      </c>
      <c r="K61" s="109">
        <f t="shared" si="7"/>
        <v>0</v>
      </c>
    </row>
    <row r="62" spans="6:11" ht="26.25" customHeight="1">
      <c r="F62" s="123" t="s">
        <v>37</v>
      </c>
      <c r="G62" s="76">
        <v>15</v>
      </c>
      <c r="H62" s="174"/>
      <c r="I62" s="183">
        <f t="shared" si="5"/>
        <v>0</v>
      </c>
      <c r="J62" s="98">
        <f>SUMIF(D4:D33,"15",J4:J33)</f>
        <v>0</v>
      </c>
      <c r="K62" s="109">
        <f t="shared" si="7"/>
        <v>0</v>
      </c>
    </row>
    <row r="63" spans="6:11" ht="26.25" customHeight="1">
      <c r="F63" s="123" t="s">
        <v>125</v>
      </c>
      <c r="G63" s="76">
        <v>16</v>
      </c>
      <c r="H63" s="174"/>
      <c r="I63" s="183">
        <f t="shared" si="5"/>
        <v>0</v>
      </c>
      <c r="J63" s="98">
        <f>SUMIF(D4:D33,"16",J4:J33)</f>
        <v>0</v>
      </c>
      <c r="K63" s="109">
        <f t="shared" si="7"/>
        <v>0</v>
      </c>
    </row>
    <row r="64" spans="6:11" ht="26.25" customHeight="1">
      <c r="F64" s="123" t="s">
        <v>126</v>
      </c>
      <c r="G64" s="76">
        <v>17</v>
      </c>
      <c r="H64" s="174"/>
      <c r="I64" s="183">
        <f t="shared" si="5"/>
        <v>0</v>
      </c>
      <c r="J64" s="98">
        <f>SUMIF(D4:D33,"17",J4:J33)</f>
        <v>0</v>
      </c>
      <c r="K64" s="109">
        <f t="shared" si="7"/>
        <v>0</v>
      </c>
    </row>
    <row r="65" spans="6:12" ht="26.25" customHeight="1" thickBot="1">
      <c r="F65" s="123" t="s">
        <v>119</v>
      </c>
      <c r="G65" s="76">
        <v>18</v>
      </c>
      <c r="H65" s="178"/>
      <c r="I65" s="183">
        <f t="shared" si="5"/>
        <v>0</v>
      </c>
      <c r="J65" s="98">
        <f>SUMIF(D4:D33,"18",J4:J33)</f>
        <v>0</v>
      </c>
      <c r="K65" s="109">
        <f t="shared" si="7"/>
        <v>0</v>
      </c>
    </row>
    <row r="66" spans="6:12" ht="26.25" customHeight="1" thickTop="1" thickBot="1">
      <c r="F66" s="125" t="s">
        <v>88</v>
      </c>
      <c r="G66" s="117"/>
      <c r="H66" s="118">
        <f>SUM(H57:H65)</f>
        <v>0</v>
      </c>
      <c r="I66" s="119">
        <f>SUM(I57:I65)</f>
        <v>0</v>
      </c>
      <c r="J66" s="120">
        <f>SUM(J57:J65)</f>
        <v>0</v>
      </c>
      <c r="K66" s="121">
        <f>SUM(K57:K65)</f>
        <v>0</v>
      </c>
    </row>
    <row r="67" spans="6:12" ht="26.25" customHeight="1" thickTop="1" thickBot="1">
      <c r="F67" s="127" t="s">
        <v>76</v>
      </c>
      <c r="G67" s="91"/>
      <c r="H67" s="92">
        <f>H55+H66</f>
        <v>0</v>
      </c>
      <c r="I67" s="92">
        <f>I55+I66</f>
        <v>0</v>
      </c>
      <c r="J67" s="93">
        <f>J55+J66</f>
        <v>0</v>
      </c>
      <c r="K67" s="107">
        <f>K55+K66</f>
        <v>0</v>
      </c>
      <c r="L67" s="100"/>
    </row>
    <row r="69" spans="6:12">
      <c r="H69" s="100"/>
    </row>
  </sheetData>
  <sheetProtection selectLockedCells="1"/>
  <mergeCells count="1">
    <mergeCell ref="A1:K1"/>
  </mergeCells>
  <phoneticPr fontId="3"/>
  <dataValidations count="1">
    <dataValidation type="list" allowBlank="1" showInputMessage="1" showErrorMessage="1" sqref="D5:D33" xr:uid="{855D7436-1D16-45B8-A353-D82B203D8AC5}">
      <formula1>"1,2,3,4,5,6,7,8,9,10,11,12,13,14,15,16,17,18"</formula1>
    </dataValidation>
  </dataValidations>
  <pageMargins left="0.59055118110236227" right="0.39370078740157483" top="0.74803149606299213" bottom="0.74803149606299213" header="0.31496062992125984" footer="0.31496062992125984"/>
  <pageSetup paperSize="9" scale="75"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9"/>
  <sheetViews>
    <sheetView workbookViewId="0">
      <selection activeCell="U9" sqref="U9"/>
    </sheetView>
  </sheetViews>
  <sheetFormatPr defaultRowHeight="13.5"/>
  <cols>
    <col min="1" max="94" width="2.75" style="133" customWidth="1"/>
    <col min="95" max="16384" width="9" style="133"/>
  </cols>
  <sheetData>
    <row r="1" spans="1:34" ht="21">
      <c r="A1" s="216" t="s">
        <v>134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ht="21">
      <c r="A2" s="216" t="s">
        <v>105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row>
    <row r="3" spans="1:34" ht="11.25" customHeight="1" thickBo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row>
    <row r="4" spans="1:34" ht="14.25" thickBot="1">
      <c r="A4" s="13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7"/>
    </row>
    <row r="5" spans="1:34" ht="27" customHeight="1" thickTop="1" thickBot="1">
      <c r="A5" s="138"/>
      <c r="B5" s="221" t="s">
        <v>89</v>
      </c>
      <c r="C5" s="222"/>
      <c r="D5" s="222"/>
      <c r="E5" s="222"/>
      <c r="F5" s="222"/>
      <c r="G5" s="222"/>
      <c r="H5" s="222"/>
      <c r="I5" s="222"/>
      <c r="J5" s="223"/>
      <c r="K5" s="224"/>
      <c r="L5" s="224"/>
      <c r="M5" s="224"/>
      <c r="N5" s="224"/>
      <c r="O5" s="224"/>
      <c r="P5" s="224"/>
      <c r="Q5" s="224"/>
      <c r="R5" s="224"/>
      <c r="S5" s="224"/>
      <c r="T5" s="224"/>
      <c r="U5" s="224"/>
      <c r="V5" s="224"/>
      <c r="W5" s="224"/>
      <c r="X5" s="224"/>
      <c r="Y5" s="224"/>
      <c r="Z5" s="224"/>
      <c r="AA5" s="224"/>
      <c r="AB5" s="224"/>
      <c r="AC5" s="224"/>
      <c r="AD5" s="224"/>
      <c r="AE5" s="225" t="s">
        <v>78</v>
      </c>
      <c r="AF5" s="225"/>
      <c r="AG5" s="226"/>
      <c r="AH5" s="139"/>
    </row>
    <row r="6" spans="1:34" ht="14.25" thickTop="1">
      <c r="A6" s="138"/>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39"/>
    </row>
    <row r="7" spans="1:34" ht="13.5" customHeight="1">
      <c r="A7" s="138"/>
      <c r="B7" s="220"/>
      <c r="C7" s="220"/>
      <c r="D7" s="220"/>
      <c r="E7" s="220"/>
      <c r="F7" s="22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39"/>
    </row>
    <row r="8" spans="1:34" ht="14.25" customHeight="1">
      <c r="A8" s="138"/>
      <c r="B8" s="220"/>
      <c r="C8" s="220"/>
      <c r="D8" s="220"/>
      <c r="E8" s="220"/>
      <c r="F8" s="22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39"/>
    </row>
    <row r="9" spans="1:34">
      <c r="A9" s="138"/>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39"/>
    </row>
    <row r="10" spans="1:34" ht="14.25" customHeight="1">
      <c r="A10" s="138"/>
      <c r="B10" s="219"/>
      <c r="C10" s="140"/>
      <c r="AG10" s="140"/>
      <c r="AH10" s="139"/>
    </row>
    <row r="11" spans="1:34" ht="13.5" customHeight="1">
      <c r="A11" s="138"/>
      <c r="B11" s="219"/>
      <c r="C11" s="140"/>
      <c r="AG11" s="140"/>
      <c r="AH11" s="139"/>
    </row>
    <row r="12" spans="1:34" ht="14.25">
      <c r="A12" s="138"/>
      <c r="B12" s="140"/>
      <c r="C12" s="141"/>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39"/>
    </row>
    <row r="13" spans="1:34" ht="14.25" customHeight="1">
      <c r="A13" s="138"/>
      <c r="B13" s="219"/>
      <c r="C13" s="140"/>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140"/>
      <c r="AH13" s="139"/>
    </row>
    <row r="14" spans="1:34" ht="13.5" customHeight="1">
      <c r="A14" s="138"/>
      <c r="B14" s="219"/>
      <c r="C14" s="140"/>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140"/>
      <c r="AH14" s="139"/>
    </row>
    <row r="15" spans="1:34" ht="14.25">
      <c r="A15" s="138"/>
      <c r="B15" s="140"/>
      <c r="C15" s="141"/>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39"/>
    </row>
    <row r="16" spans="1:34" ht="13.5" customHeight="1">
      <c r="A16" s="138"/>
      <c r="B16" s="219"/>
      <c r="C16" s="140"/>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140"/>
      <c r="AH16" s="139"/>
    </row>
    <row r="17" spans="1:34" ht="13.5" customHeight="1">
      <c r="A17" s="138"/>
      <c r="B17" s="219"/>
      <c r="C17" s="140"/>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140"/>
      <c r="AH17" s="139"/>
    </row>
    <row r="18" spans="1:34" ht="14.25">
      <c r="A18" s="138"/>
      <c r="B18" s="140"/>
      <c r="C18" s="141"/>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39"/>
    </row>
    <row r="19" spans="1:34" ht="14.25" customHeight="1">
      <c r="A19" s="138"/>
      <c r="B19" s="219"/>
      <c r="C19" s="140"/>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140"/>
      <c r="AH19" s="139"/>
    </row>
    <row r="20" spans="1:34" ht="13.5" customHeight="1">
      <c r="A20" s="138"/>
      <c r="B20" s="219"/>
      <c r="C20" s="140"/>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140"/>
      <c r="AH20" s="139"/>
    </row>
    <row r="21" spans="1:34" ht="13.5" customHeight="1">
      <c r="A21" s="138"/>
      <c r="B21" s="219"/>
      <c r="C21" s="140"/>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140"/>
      <c r="AH21" s="139"/>
    </row>
    <row r="22" spans="1:34" ht="13.5" customHeight="1">
      <c r="A22" s="138"/>
      <c r="AG22" s="140"/>
      <c r="AH22" s="139"/>
    </row>
    <row r="23" spans="1:34" ht="13.5" customHeight="1">
      <c r="A23" s="138"/>
      <c r="B23" s="219"/>
      <c r="C23" s="140"/>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140"/>
      <c r="AH23" s="139"/>
    </row>
    <row r="24" spans="1:34" ht="14.25" customHeight="1">
      <c r="A24" s="138"/>
      <c r="B24" s="219"/>
      <c r="C24" s="140"/>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140"/>
      <c r="AH24" s="139"/>
    </row>
    <row r="25" spans="1:34" ht="13.5" customHeight="1">
      <c r="A25" s="138"/>
      <c r="B25" s="219"/>
      <c r="C25" s="140"/>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140"/>
      <c r="AH25" s="139"/>
    </row>
    <row r="26" spans="1:34" ht="14.25">
      <c r="A26" s="138"/>
      <c r="B26" s="219"/>
      <c r="C26" s="141"/>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140"/>
      <c r="AH26" s="139"/>
    </row>
    <row r="27" spans="1:34" ht="13.5" customHeight="1">
      <c r="A27" s="138"/>
      <c r="B27" s="219"/>
      <c r="C27" s="140"/>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140"/>
      <c r="AH27" s="139"/>
    </row>
    <row r="28" spans="1:34" ht="13.5" customHeight="1">
      <c r="A28" s="138"/>
      <c r="B28" s="219"/>
      <c r="C28" s="140"/>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140"/>
      <c r="AH28" s="139"/>
    </row>
    <row r="29" spans="1:34" ht="14.25">
      <c r="A29" s="138"/>
      <c r="B29" s="219"/>
      <c r="C29" s="141"/>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140"/>
      <c r="AH29" s="139"/>
    </row>
    <row r="30" spans="1:34" ht="14.25" customHeight="1">
      <c r="A30" s="138"/>
      <c r="B30" s="219"/>
      <c r="C30" s="140"/>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140"/>
      <c r="AH30" s="139"/>
    </row>
    <row r="31" spans="1:34" ht="13.5" customHeight="1">
      <c r="A31" s="138"/>
      <c r="B31" s="219"/>
      <c r="C31" s="140"/>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140"/>
      <c r="AH31" s="139"/>
    </row>
    <row r="32" spans="1:34" ht="13.5" customHeight="1">
      <c r="A32" s="138"/>
      <c r="B32" s="219"/>
      <c r="C32" s="140"/>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140"/>
      <c r="AH32" s="139"/>
    </row>
    <row r="33" spans="1:34" ht="13.5" customHeight="1">
      <c r="A33" s="138"/>
      <c r="B33" s="219"/>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140"/>
      <c r="AH33" s="139"/>
    </row>
    <row r="34" spans="1:34" ht="13.5" customHeight="1">
      <c r="A34" s="138"/>
      <c r="B34" s="219"/>
      <c r="C34" s="140"/>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140"/>
      <c r="AH34" s="139"/>
    </row>
    <row r="35" spans="1:34" ht="13.5" customHeight="1">
      <c r="A35" s="138"/>
      <c r="B35" s="219"/>
      <c r="C35" s="140"/>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140"/>
      <c r="AH35" s="139"/>
    </row>
    <row r="36" spans="1:34" ht="13.5" customHeight="1">
      <c r="A36" s="138"/>
      <c r="AG36" s="140"/>
      <c r="AH36" s="139"/>
    </row>
    <row r="37" spans="1:34" ht="13.5" customHeight="1">
      <c r="A37" s="138"/>
      <c r="AG37" s="140"/>
      <c r="AH37" s="139"/>
    </row>
    <row r="38" spans="1:34" ht="13.5" customHeight="1">
      <c r="A38" s="138"/>
      <c r="B38" s="219"/>
      <c r="C38" s="140"/>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140"/>
      <c r="AH38" s="139"/>
    </row>
    <row r="39" spans="1:34" ht="13.5" customHeight="1">
      <c r="A39" s="138"/>
      <c r="B39" s="219"/>
      <c r="C39" s="140"/>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140"/>
      <c r="AH39" s="139"/>
    </row>
    <row r="40" spans="1:34" ht="13.5" customHeight="1">
      <c r="A40" s="138"/>
      <c r="B40" s="219"/>
      <c r="C40" s="140"/>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140"/>
      <c r="AH40" s="139"/>
    </row>
    <row r="41" spans="1:34" ht="13.5" customHeight="1">
      <c r="A41" s="138"/>
      <c r="B41" s="219"/>
      <c r="C41" s="140"/>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140"/>
      <c r="AH41" s="139"/>
    </row>
    <row r="42" spans="1:34" ht="13.5" customHeight="1">
      <c r="A42" s="138"/>
      <c r="AG42" s="140"/>
      <c r="AH42" s="139"/>
    </row>
    <row r="43" spans="1:34" ht="13.5" customHeight="1">
      <c r="A43" s="138"/>
      <c r="B43" s="142"/>
      <c r="C43" s="140"/>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140"/>
      <c r="AH43" s="139"/>
    </row>
    <row r="44" spans="1:34" ht="13.5" customHeight="1">
      <c r="A44" s="138"/>
      <c r="B44" s="142"/>
      <c r="C44" s="140"/>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0"/>
      <c r="AH44" s="139"/>
    </row>
    <row r="45" spans="1:34" ht="13.5" customHeight="1">
      <c r="A45" s="138"/>
      <c r="B45" s="142"/>
      <c r="C45" s="140"/>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0"/>
      <c r="AH45" s="139"/>
    </row>
    <row r="46" spans="1:34" ht="13.5" customHeight="1">
      <c r="A46" s="138"/>
      <c r="B46" s="141"/>
      <c r="C46" s="140"/>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0"/>
      <c r="AH46" s="139"/>
    </row>
    <row r="47" spans="1:34" ht="13.5" customHeight="1">
      <c r="A47" s="138"/>
      <c r="AG47" s="140"/>
      <c r="AH47" s="139"/>
    </row>
    <row r="48" spans="1:34">
      <c r="A48" s="138"/>
      <c r="AG48" s="140"/>
      <c r="AH48" s="139"/>
    </row>
    <row r="49" spans="1:34">
      <c r="A49" s="138"/>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39"/>
    </row>
    <row r="50" spans="1:34">
      <c r="A50" s="138"/>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39"/>
    </row>
    <row r="51" spans="1:34">
      <c r="A51" s="138"/>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39"/>
    </row>
    <row r="52" spans="1:34">
      <c r="A52" s="138"/>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39"/>
    </row>
    <row r="53" spans="1:34">
      <c r="A53" s="138"/>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39"/>
    </row>
    <row r="54" spans="1:34">
      <c r="A54" s="138"/>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39"/>
    </row>
    <row r="55" spans="1:34">
      <c r="A55" s="138"/>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39"/>
    </row>
    <row r="56" spans="1:34" ht="14.25"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6"/>
    </row>
    <row r="57" spans="1:34" ht="7.5" customHeight="1"/>
    <row r="58" spans="1:34" ht="17.25" customHeight="1">
      <c r="B58" s="218" t="s">
        <v>90</v>
      </c>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row>
    <row r="59" spans="1:34" ht="13.5" customHeight="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row>
  </sheetData>
  <mergeCells count="19">
    <mergeCell ref="A1:AH1"/>
    <mergeCell ref="A2:AH2"/>
    <mergeCell ref="B5:I5"/>
    <mergeCell ref="J5:AD5"/>
    <mergeCell ref="AE5:AG5"/>
    <mergeCell ref="B7:F8"/>
    <mergeCell ref="B10:B11"/>
    <mergeCell ref="B13:B14"/>
    <mergeCell ref="D13:AF14"/>
    <mergeCell ref="B16:B17"/>
    <mergeCell ref="D16:AF17"/>
    <mergeCell ref="D43:AF43"/>
    <mergeCell ref="B58:AG59"/>
    <mergeCell ref="B19:B21"/>
    <mergeCell ref="D19:AF21"/>
    <mergeCell ref="B23:B35"/>
    <mergeCell ref="D23:AF35"/>
    <mergeCell ref="B38:B41"/>
    <mergeCell ref="D38:AF41"/>
  </mergeCells>
  <phoneticPr fontId="3"/>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H34"/>
  <sheetViews>
    <sheetView view="pageBreakPreview" zoomScale="55" zoomScaleNormal="100" zoomScaleSheetLayoutView="55" workbookViewId="0">
      <pane ySplit="9" topLeftCell="A10" activePane="bottomLeft" state="frozen"/>
      <selection pane="bottomLeft" activeCell="G6" sqref="G6"/>
    </sheetView>
  </sheetViews>
  <sheetFormatPr defaultRowHeight="12"/>
  <cols>
    <col min="1" max="1" width="9" style="4"/>
    <col min="2" max="2" width="8" style="4" customWidth="1"/>
    <col min="3" max="3" width="25" style="4" customWidth="1"/>
    <col min="4" max="5" width="19" style="4" customWidth="1"/>
    <col min="6" max="6" width="11.25" style="4" customWidth="1"/>
    <col min="7" max="7" width="44.875" style="4" customWidth="1"/>
    <col min="8" max="8" width="3.625" style="4" customWidth="1"/>
    <col min="9" max="16384" width="9" style="4"/>
  </cols>
  <sheetData>
    <row r="1" spans="1:8" ht="18" customHeight="1">
      <c r="B1" s="227"/>
      <c r="C1" s="227"/>
      <c r="D1" s="227"/>
    </row>
    <row r="2" spans="1:8" ht="23.25" customHeight="1">
      <c r="A2" s="56"/>
      <c r="B2" s="57" t="s">
        <v>50</v>
      </c>
      <c r="C2" s="56"/>
      <c r="D2" s="56" t="s">
        <v>51</v>
      </c>
    </row>
    <row r="3" spans="1:8" s="2" customFormat="1" ht="20.25" customHeight="1">
      <c r="B3" s="230" t="s">
        <v>135</v>
      </c>
      <c r="C3" s="230"/>
      <c r="D3" s="230"/>
      <c r="E3" s="230"/>
      <c r="F3" s="230"/>
      <c r="G3" s="230"/>
      <c r="H3" s="45"/>
    </row>
    <row r="4" spans="1:8" s="2" customFormat="1" ht="20.25" customHeight="1">
      <c r="B4" s="1"/>
      <c r="C4" s="1"/>
      <c r="D4" s="1"/>
      <c r="E4" s="1"/>
      <c r="F4" s="1"/>
      <c r="G4" s="1"/>
      <c r="H4" s="1"/>
    </row>
    <row r="5" spans="1:8" s="2" customFormat="1" ht="20.25" customHeight="1">
      <c r="B5" s="1"/>
      <c r="C5" s="1"/>
      <c r="D5" s="1"/>
      <c r="G5" s="3"/>
      <c r="H5" s="3"/>
    </row>
    <row r="6" spans="1:8" s="2" customFormat="1" ht="36.75" customHeight="1" thickBot="1">
      <c r="B6" s="6" t="s">
        <v>0</v>
      </c>
      <c r="C6" s="6"/>
      <c r="D6" s="6"/>
      <c r="E6" s="6"/>
      <c r="F6" s="6"/>
      <c r="G6" s="7" t="s">
        <v>1</v>
      </c>
      <c r="H6" s="7"/>
    </row>
    <row r="7" spans="1:8" s="2" customFormat="1" ht="36.75" customHeight="1">
      <c r="B7" s="233" t="s">
        <v>2</v>
      </c>
      <c r="C7" s="234"/>
      <c r="D7" s="8" t="s">
        <v>23</v>
      </c>
      <c r="E7" s="8" t="s">
        <v>33</v>
      </c>
      <c r="F7" s="58" t="s">
        <v>52</v>
      </c>
      <c r="G7" s="9" t="s">
        <v>3</v>
      </c>
      <c r="H7" s="14"/>
    </row>
    <row r="8" spans="1:8" s="2" customFormat="1" ht="36.75" customHeight="1">
      <c r="B8" s="235" t="s">
        <v>34</v>
      </c>
      <c r="C8" s="236"/>
      <c r="D8" s="10">
        <f>一覧表!H40</f>
        <v>0</v>
      </c>
      <c r="E8" s="10">
        <f>一覧表!I40</f>
        <v>0</v>
      </c>
      <c r="F8" s="59">
        <f>一覧表!K40</f>
        <v>0</v>
      </c>
      <c r="G8" s="11" t="s">
        <v>4</v>
      </c>
      <c r="H8" s="46"/>
    </row>
    <row r="9" spans="1:8" s="2" customFormat="1" ht="36.75" customHeight="1" thickBot="1">
      <c r="B9" s="231" t="s">
        <v>5</v>
      </c>
      <c r="C9" s="232"/>
      <c r="D9" s="12">
        <f>D8</f>
        <v>0</v>
      </c>
      <c r="E9" s="12">
        <f>E8</f>
        <v>0</v>
      </c>
      <c r="F9" s="60"/>
      <c r="G9" s="13"/>
      <c r="H9" s="46"/>
    </row>
    <row r="10" spans="1:8" s="2" customFormat="1" ht="36.75" customHeight="1">
      <c r="B10" s="14"/>
      <c r="C10" s="14"/>
      <c r="D10" s="15"/>
      <c r="E10" s="51"/>
      <c r="F10" s="51"/>
      <c r="G10" s="54"/>
      <c r="H10" s="16"/>
    </row>
    <row r="11" spans="1:8" s="2" customFormat="1" ht="36.75" customHeight="1" thickBot="1">
      <c r="B11" s="6" t="s">
        <v>6</v>
      </c>
      <c r="C11" s="6"/>
      <c r="D11" s="16"/>
      <c r="E11" s="16"/>
      <c r="F11" s="16"/>
      <c r="G11" s="7" t="s">
        <v>1</v>
      </c>
      <c r="H11" s="7"/>
    </row>
    <row r="12" spans="1:8" s="2" customFormat="1" ht="36.75" customHeight="1" thickBot="1">
      <c r="B12" s="17" t="s">
        <v>7</v>
      </c>
      <c r="C12" s="18" t="s">
        <v>2</v>
      </c>
      <c r="D12" s="19" t="s">
        <v>23</v>
      </c>
      <c r="E12" s="20" t="s">
        <v>8</v>
      </c>
      <c r="F12" s="61" t="s">
        <v>52</v>
      </c>
      <c r="G12" s="21" t="s">
        <v>9</v>
      </c>
      <c r="H12" s="47"/>
    </row>
    <row r="13" spans="1:8" s="2" customFormat="1" ht="36.75" customHeight="1">
      <c r="B13" s="22"/>
      <c r="C13" s="23" t="s">
        <v>10</v>
      </c>
      <c r="D13" s="24">
        <f>一覧表!H46</f>
        <v>0</v>
      </c>
      <c r="E13" s="24">
        <f>一覧表!J46</f>
        <v>0</v>
      </c>
      <c r="F13" s="62">
        <f>一覧表!K46</f>
        <v>0</v>
      </c>
      <c r="G13" s="25" t="s">
        <v>25</v>
      </c>
      <c r="H13" s="48"/>
    </row>
    <row r="14" spans="1:8" s="2" customFormat="1" ht="36.75" customHeight="1">
      <c r="B14" s="22"/>
      <c r="C14" s="26" t="s">
        <v>12</v>
      </c>
      <c r="D14" s="10">
        <f>一覧表!H47</f>
        <v>0</v>
      </c>
      <c r="E14" s="24">
        <f>一覧表!J47</f>
        <v>0</v>
      </c>
      <c r="F14" s="62">
        <f>一覧表!K47</f>
        <v>0</v>
      </c>
      <c r="G14" s="27" t="s">
        <v>26</v>
      </c>
      <c r="H14" s="48"/>
    </row>
    <row r="15" spans="1:8" s="2" customFormat="1" ht="36.75" customHeight="1">
      <c r="B15" s="22" t="s">
        <v>11</v>
      </c>
      <c r="C15" s="26" t="s">
        <v>13</v>
      </c>
      <c r="D15" s="10">
        <f>一覧表!H48</f>
        <v>0</v>
      </c>
      <c r="E15" s="24">
        <f>一覧表!J48</f>
        <v>0</v>
      </c>
      <c r="F15" s="62">
        <f>一覧表!K48</f>
        <v>0</v>
      </c>
      <c r="G15" s="27" t="s">
        <v>27</v>
      </c>
      <c r="H15" s="48"/>
    </row>
    <row r="16" spans="1:8" s="2" customFormat="1" ht="36.75" customHeight="1">
      <c r="B16" s="22"/>
      <c r="C16" s="26" t="s">
        <v>15</v>
      </c>
      <c r="D16" s="10">
        <f>一覧表!H49</f>
        <v>0</v>
      </c>
      <c r="E16" s="24">
        <f>一覧表!J49</f>
        <v>0</v>
      </c>
      <c r="F16" s="62">
        <f>一覧表!K49</f>
        <v>0</v>
      </c>
      <c r="G16" s="27" t="s">
        <v>28</v>
      </c>
      <c r="H16" s="48"/>
    </row>
    <row r="17" spans="2:8" s="2" customFormat="1" ht="36.75" customHeight="1">
      <c r="B17" s="22" t="s">
        <v>14</v>
      </c>
      <c r="C17" s="28" t="s">
        <v>16</v>
      </c>
      <c r="D17" s="10">
        <f>一覧表!H50</f>
        <v>0</v>
      </c>
      <c r="E17" s="24">
        <f>一覧表!J50</f>
        <v>0</v>
      </c>
      <c r="F17" s="62">
        <f>一覧表!K50</f>
        <v>0</v>
      </c>
      <c r="G17" s="29" t="s">
        <v>29</v>
      </c>
      <c r="H17" s="49"/>
    </row>
    <row r="18" spans="2:8" s="2" customFormat="1" ht="36.75" customHeight="1">
      <c r="B18" s="22"/>
      <c r="C18" s="28" t="s">
        <v>24</v>
      </c>
      <c r="D18" s="10">
        <f>一覧表!H51</f>
        <v>0</v>
      </c>
      <c r="E18" s="24">
        <f>一覧表!J51</f>
        <v>0</v>
      </c>
      <c r="F18" s="62">
        <f>一覧表!K51</f>
        <v>0</v>
      </c>
      <c r="G18" s="29" t="s">
        <v>30</v>
      </c>
      <c r="H18" s="49"/>
    </row>
    <row r="19" spans="2:8" s="2" customFormat="1" ht="36.75" customHeight="1">
      <c r="B19" s="22" t="s">
        <v>18</v>
      </c>
      <c r="C19" s="28" t="s">
        <v>17</v>
      </c>
      <c r="D19" s="10">
        <f>一覧表!H52</f>
        <v>0</v>
      </c>
      <c r="E19" s="24">
        <f>一覧表!J52</f>
        <v>0</v>
      </c>
      <c r="F19" s="62">
        <f>一覧表!K52</f>
        <v>0</v>
      </c>
      <c r="G19" s="29" t="s">
        <v>31</v>
      </c>
      <c r="H19" s="49"/>
    </row>
    <row r="20" spans="2:8" s="2" customFormat="1" ht="36.75" customHeight="1">
      <c r="B20" s="22"/>
      <c r="C20" s="28" t="s">
        <v>19</v>
      </c>
      <c r="D20" s="10">
        <f>一覧表!H53</f>
        <v>0</v>
      </c>
      <c r="E20" s="24">
        <f>一覧表!J53</f>
        <v>0</v>
      </c>
      <c r="F20" s="62">
        <f>一覧表!K53</f>
        <v>0</v>
      </c>
      <c r="G20" s="29" t="s">
        <v>32</v>
      </c>
      <c r="H20" s="49"/>
    </row>
    <row r="21" spans="2:8" s="2" customFormat="1" ht="36.75" customHeight="1" thickBot="1">
      <c r="B21" s="22"/>
      <c r="C21" s="30" t="s">
        <v>48</v>
      </c>
      <c r="D21" s="10">
        <f>一覧表!H54</f>
        <v>0</v>
      </c>
      <c r="E21" s="24">
        <f>一覧表!J54</f>
        <v>0</v>
      </c>
      <c r="F21" s="62">
        <f>一覧表!K54</f>
        <v>0</v>
      </c>
      <c r="G21" s="31" t="s">
        <v>49</v>
      </c>
      <c r="H21" s="49"/>
    </row>
    <row r="22" spans="2:8" s="2" customFormat="1" ht="36.75" customHeight="1" thickBot="1">
      <c r="B22" s="22"/>
      <c r="C22" s="32" t="s">
        <v>20</v>
      </c>
      <c r="D22" s="33">
        <f>SUM(D13:D21)</f>
        <v>0</v>
      </c>
      <c r="E22" s="33">
        <f>SUM(E13:E21)</f>
        <v>0</v>
      </c>
      <c r="F22" s="63">
        <f>D22-E22</f>
        <v>0</v>
      </c>
      <c r="G22" s="53"/>
      <c r="H22" s="48"/>
    </row>
    <row r="23" spans="2:8" s="2" customFormat="1" ht="36.75" customHeight="1">
      <c r="B23" s="34"/>
      <c r="C23" s="35" t="s">
        <v>35</v>
      </c>
      <c r="D23" s="36">
        <f>一覧表!H57</f>
        <v>0</v>
      </c>
      <c r="E23" s="50">
        <f>一覧表!J57</f>
        <v>0</v>
      </c>
      <c r="F23" s="64">
        <f>一覧表!K57</f>
        <v>0</v>
      </c>
      <c r="G23" s="37" t="s">
        <v>38</v>
      </c>
      <c r="H23" s="48"/>
    </row>
    <row r="24" spans="2:8" s="2" customFormat="1" ht="36.75" customHeight="1">
      <c r="B24" s="38" t="s">
        <v>21</v>
      </c>
      <c r="C24" s="39" t="s">
        <v>47</v>
      </c>
      <c r="D24" s="10">
        <f>一覧表!H58</f>
        <v>0</v>
      </c>
      <c r="E24" s="10">
        <f>一覧表!J58</f>
        <v>0</v>
      </c>
      <c r="F24" s="59">
        <f>一覧表!K58</f>
        <v>0</v>
      </c>
      <c r="G24" s="27" t="s">
        <v>39</v>
      </c>
      <c r="H24" s="48"/>
    </row>
    <row r="25" spans="2:8" s="2" customFormat="1" ht="36.75" customHeight="1">
      <c r="B25" s="38"/>
      <c r="C25" s="39" t="s">
        <v>41</v>
      </c>
      <c r="D25" s="10">
        <f>一覧表!H59</f>
        <v>0</v>
      </c>
      <c r="E25" s="10">
        <f>一覧表!J59</f>
        <v>0</v>
      </c>
      <c r="F25" s="59">
        <f>一覧表!K59</f>
        <v>0</v>
      </c>
      <c r="G25" s="27" t="s">
        <v>42</v>
      </c>
      <c r="H25" s="48"/>
    </row>
    <row r="26" spans="2:8" s="2" customFormat="1" ht="36.75" customHeight="1">
      <c r="B26" s="38" t="s">
        <v>22</v>
      </c>
      <c r="C26" s="39" t="s">
        <v>12</v>
      </c>
      <c r="D26" s="10">
        <f>一覧表!H60</f>
        <v>0</v>
      </c>
      <c r="E26" s="10">
        <f>一覧表!J60</f>
        <v>0</v>
      </c>
      <c r="F26" s="59">
        <f>一覧表!K60</f>
        <v>0</v>
      </c>
      <c r="G26" s="27" t="s">
        <v>40</v>
      </c>
      <c r="H26" s="48"/>
    </row>
    <row r="27" spans="2:8" s="2" customFormat="1" ht="36.75" customHeight="1">
      <c r="B27" s="38"/>
      <c r="C27" s="39" t="s">
        <v>36</v>
      </c>
      <c r="D27" s="10">
        <f>一覧表!H61</f>
        <v>0</v>
      </c>
      <c r="E27" s="10">
        <f>一覧表!J61</f>
        <v>0</v>
      </c>
      <c r="F27" s="59">
        <f>一覧表!K61</f>
        <v>0</v>
      </c>
      <c r="G27" s="27" t="s">
        <v>46</v>
      </c>
      <c r="H27" s="48"/>
    </row>
    <row r="28" spans="2:8" s="2" customFormat="1" ht="36.75" customHeight="1">
      <c r="B28" s="38" t="s">
        <v>18</v>
      </c>
      <c r="C28" s="39" t="s">
        <v>37</v>
      </c>
      <c r="D28" s="10">
        <f>一覧表!H62</f>
        <v>0</v>
      </c>
      <c r="E28" s="10">
        <f>一覧表!J62</f>
        <v>0</v>
      </c>
      <c r="F28" s="59">
        <f>一覧表!K62</f>
        <v>0</v>
      </c>
      <c r="G28" s="27" t="s">
        <v>45</v>
      </c>
      <c r="H28" s="48"/>
    </row>
    <row r="29" spans="2:8" s="2" customFormat="1" ht="36.75" customHeight="1">
      <c r="B29" s="38"/>
      <c r="C29" s="40" t="s">
        <v>127</v>
      </c>
      <c r="D29" s="10">
        <f>一覧表!H63</f>
        <v>0</v>
      </c>
      <c r="E29" s="10">
        <f>一覧表!J63</f>
        <v>0</v>
      </c>
      <c r="F29" s="59">
        <f>一覧表!K63</f>
        <v>0</v>
      </c>
      <c r="G29" s="41" t="s">
        <v>128</v>
      </c>
      <c r="H29" s="48"/>
    </row>
    <row r="30" spans="2:8" s="2" customFormat="1" ht="36.75" customHeight="1">
      <c r="B30" s="38"/>
      <c r="C30" s="40" t="s">
        <v>126</v>
      </c>
      <c r="D30" s="10">
        <f>一覧表!H64</f>
        <v>0</v>
      </c>
      <c r="E30" s="10">
        <f>一覧表!J64</f>
        <v>0</v>
      </c>
      <c r="F30" s="59">
        <f>一覧表!K64</f>
        <v>0</v>
      </c>
      <c r="G30" s="41" t="s">
        <v>129</v>
      </c>
      <c r="H30" s="48"/>
    </row>
    <row r="31" spans="2:8" s="2" customFormat="1" ht="36.75" customHeight="1" thickBot="1">
      <c r="B31" s="38"/>
      <c r="C31" s="40" t="s">
        <v>43</v>
      </c>
      <c r="D31" s="10">
        <f>一覧表!H65</f>
        <v>0</v>
      </c>
      <c r="E31" s="10">
        <f>一覧表!J65</f>
        <v>0</v>
      </c>
      <c r="F31" s="59">
        <f>一覧表!K66</f>
        <v>0</v>
      </c>
      <c r="G31" s="41" t="s">
        <v>44</v>
      </c>
      <c r="H31" s="48"/>
    </row>
    <row r="32" spans="2:8" s="2" customFormat="1" ht="36.75" customHeight="1" thickBot="1">
      <c r="B32" s="22"/>
      <c r="C32" s="42" t="s">
        <v>20</v>
      </c>
      <c r="D32" s="43">
        <f>SUM(D23:D31)</f>
        <v>0</v>
      </c>
      <c r="E32" s="43">
        <f>SUM(E23:E31)</f>
        <v>0</v>
      </c>
      <c r="F32" s="65">
        <f>D32-E32</f>
        <v>0</v>
      </c>
      <c r="G32" s="52"/>
      <c r="H32" s="48"/>
    </row>
    <row r="33" spans="2:8" s="2" customFormat="1" ht="36.75" customHeight="1" thickTop="1" thickBot="1">
      <c r="B33" s="228" t="s">
        <v>5</v>
      </c>
      <c r="C33" s="229"/>
      <c r="D33" s="44">
        <f>SUM(D32,D22)</f>
        <v>0</v>
      </c>
      <c r="E33" s="44">
        <f>SUM(E32,E22)</f>
        <v>0</v>
      </c>
      <c r="F33" s="66">
        <f>D33-E33</f>
        <v>0</v>
      </c>
      <c r="G33" s="55"/>
      <c r="H33" s="48"/>
    </row>
    <row r="34" spans="2:8" ht="30.75" customHeight="1">
      <c r="D34" s="5"/>
    </row>
  </sheetData>
  <mergeCells count="6">
    <mergeCell ref="B1:D1"/>
    <mergeCell ref="B33:C33"/>
    <mergeCell ref="B3:G3"/>
    <mergeCell ref="B9:C9"/>
    <mergeCell ref="B7:C7"/>
    <mergeCell ref="B8:C8"/>
  </mergeCells>
  <phoneticPr fontId="3"/>
  <pageMargins left="0.55118110236220474" right="0.35433070866141736" top="0.98425196850393704" bottom="0.98425196850393704" header="0.51181102362204722" footer="0.51181102362204722"/>
  <pageSetup paperSize="9" scale="6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1"/>
  <sheetViews>
    <sheetView workbookViewId="0">
      <selection activeCell="A3" sqref="A3"/>
    </sheetView>
  </sheetViews>
  <sheetFormatPr defaultRowHeight="27.75" customHeight="1"/>
  <cols>
    <col min="1" max="1" width="28.25" customWidth="1"/>
    <col min="2" max="2" width="36.75" customWidth="1"/>
  </cols>
  <sheetData>
    <row r="1" spans="1:2" ht="27.75" customHeight="1" thickBot="1">
      <c r="A1" s="150" t="s">
        <v>70</v>
      </c>
      <c r="B1" s="150" t="s">
        <v>69</v>
      </c>
    </row>
    <row r="2" spans="1:2" ht="27.75" customHeight="1">
      <c r="A2" s="151"/>
      <c r="B2" s="152" t="s">
        <v>81</v>
      </c>
    </row>
    <row r="3" spans="1:2" ht="27.75" customHeight="1">
      <c r="A3" s="153">
        <v>1</v>
      </c>
      <c r="B3" s="154" t="s">
        <v>10</v>
      </c>
    </row>
    <row r="4" spans="1:2" ht="27.75" customHeight="1">
      <c r="A4" s="153">
        <v>2</v>
      </c>
      <c r="B4" s="154" t="s">
        <v>53</v>
      </c>
    </row>
    <row r="5" spans="1:2" ht="27.75" customHeight="1">
      <c r="A5" s="153">
        <v>3</v>
      </c>
      <c r="B5" s="154" t="s">
        <v>82</v>
      </c>
    </row>
    <row r="6" spans="1:2" ht="27.75" customHeight="1">
      <c r="A6" s="153">
        <v>4</v>
      </c>
      <c r="B6" s="154" t="s">
        <v>106</v>
      </c>
    </row>
    <row r="7" spans="1:2" ht="27.75" customHeight="1">
      <c r="A7" s="153">
        <v>5</v>
      </c>
      <c r="B7" s="154" t="s">
        <v>64</v>
      </c>
    </row>
    <row r="8" spans="1:2" ht="27.75" customHeight="1">
      <c r="A8" s="153">
        <v>6</v>
      </c>
      <c r="B8" s="154" t="s">
        <v>63</v>
      </c>
    </row>
    <row r="9" spans="1:2" ht="27.75" customHeight="1">
      <c r="A9" s="153">
        <v>7</v>
      </c>
      <c r="B9" s="155" t="s">
        <v>17</v>
      </c>
    </row>
    <row r="10" spans="1:2" ht="27.75" customHeight="1">
      <c r="A10" s="153">
        <v>8</v>
      </c>
      <c r="B10" s="154" t="s">
        <v>19</v>
      </c>
    </row>
    <row r="11" spans="1:2" ht="27.75" customHeight="1" thickBot="1">
      <c r="A11" s="156">
        <v>9</v>
      </c>
      <c r="B11" s="155" t="s">
        <v>48</v>
      </c>
    </row>
    <row r="12" spans="1:2" ht="27.75" customHeight="1">
      <c r="A12" s="157"/>
      <c r="B12" s="158" t="s">
        <v>83</v>
      </c>
    </row>
    <row r="13" spans="1:2" ht="27.75" customHeight="1">
      <c r="A13" s="153">
        <v>10</v>
      </c>
      <c r="B13" s="154" t="s">
        <v>35</v>
      </c>
    </row>
    <row r="14" spans="1:2" ht="27.75" customHeight="1">
      <c r="A14" s="153">
        <v>11</v>
      </c>
      <c r="B14" s="154" t="s">
        <v>84</v>
      </c>
    </row>
    <row r="15" spans="1:2" ht="27.75" customHeight="1">
      <c r="A15" s="153">
        <v>12</v>
      </c>
      <c r="B15" s="154" t="s">
        <v>41</v>
      </c>
    </row>
    <row r="16" spans="1:2" ht="27.75" customHeight="1">
      <c r="A16" s="153">
        <v>13</v>
      </c>
      <c r="B16" s="154" t="s">
        <v>53</v>
      </c>
    </row>
    <row r="17" spans="1:2" ht="27.75" customHeight="1">
      <c r="A17" s="153">
        <v>14</v>
      </c>
      <c r="B17" s="154" t="s">
        <v>85</v>
      </c>
    </row>
    <row r="18" spans="1:2" ht="27.75" customHeight="1">
      <c r="A18" s="156">
        <v>15</v>
      </c>
      <c r="B18" s="155" t="s">
        <v>37</v>
      </c>
    </row>
    <row r="19" spans="1:2" ht="27.75" customHeight="1">
      <c r="A19" s="153">
        <v>16</v>
      </c>
      <c r="B19" s="154" t="s">
        <v>123</v>
      </c>
    </row>
    <row r="20" spans="1:2" ht="27.75" customHeight="1">
      <c r="A20" s="156">
        <v>17</v>
      </c>
      <c r="B20" s="155" t="s">
        <v>124</v>
      </c>
    </row>
    <row r="21" spans="1:2" ht="27.75" customHeight="1" thickBot="1">
      <c r="A21" s="159">
        <v>18</v>
      </c>
      <c r="B21" s="160" t="s">
        <v>107</v>
      </c>
    </row>
  </sheetData>
  <sheetProtection sheet="1" objects="1" scenarios="1"/>
  <phoneticPr fontId="3"/>
  <pageMargins left="0.70866141732283472" right="0.70866141732283472"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D4B1-D918-4657-AF5A-3F9D5874A5C8}">
  <dimension ref="A1:L69"/>
  <sheetViews>
    <sheetView view="pageBreakPreview" topLeftCell="A22" zoomScale="85" zoomScaleNormal="100" zoomScaleSheetLayoutView="85" workbookViewId="0">
      <selection activeCell="P61" sqref="P61"/>
    </sheetView>
  </sheetViews>
  <sheetFormatPr defaultRowHeight="13.5"/>
  <cols>
    <col min="1" max="3" width="3.125" customWidth="1"/>
    <col min="4" max="4" width="5.75" style="67" customWidth="1"/>
    <col min="5" max="5" width="16.5" customWidth="1"/>
    <col min="6" max="6" width="26.375" customWidth="1"/>
    <col min="7" max="7" width="9.125" customWidth="1"/>
    <col min="8" max="8" width="21.625" customWidth="1"/>
    <col min="9" max="11" width="10.625" style="68" customWidth="1"/>
    <col min="12" max="12" width="9.125" bestFit="1" customWidth="1"/>
  </cols>
  <sheetData>
    <row r="1" spans="1:11" ht="28.5">
      <c r="A1" s="217" t="s">
        <v>132</v>
      </c>
      <c r="B1" s="217"/>
      <c r="C1" s="217"/>
      <c r="D1" s="217"/>
      <c r="E1" s="217"/>
      <c r="F1" s="217"/>
      <c r="G1" s="217"/>
      <c r="H1" s="217"/>
      <c r="I1" s="217"/>
      <c r="J1" s="217"/>
      <c r="K1" s="217"/>
    </row>
    <row r="2" spans="1:11" ht="14.25" thickBot="1">
      <c r="K2" s="68" t="s">
        <v>66</v>
      </c>
    </row>
    <row r="3" spans="1:11" s="81" customFormat="1" ht="22.5" customHeight="1" thickBot="1">
      <c r="A3" s="78" t="s">
        <v>65</v>
      </c>
      <c r="B3" s="79" t="s">
        <v>54</v>
      </c>
      <c r="C3" s="79" t="s">
        <v>55</v>
      </c>
      <c r="D3" s="79" t="s">
        <v>56</v>
      </c>
      <c r="E3" s="79" t="s">
        <v>57</v>
      </c>
      <c r="F3" s="195" t="s">
        <v>58</v>
      </c>
      <c r="G3" s="101" t="s">
        <v>86</v>
      </c>
      <c r="H3" s="79" t="s">
        <v>59</v>
      </c>
      <c r="I3" s="80" t="s">
        <v>60</v>
      </c>
      <c r="J3" s="80" t="s">
        <v>61</v>
      </c>
      <c r="K3" s="102" t="s">
        <v>62</v>
      </c>
    </row>
    <row r="4" spans="1:11" ht="26.25" customHeight="1">
      <c r="A4" s="82">
        <v>1</v>
      </c>
      <c r="B4" s="163">
        <v>7</v>
      </c>
      <c r="C4" s="163">
        <v>12</v>
      </c>
      <c r="D4" s="83" t="s">
        <v>67</v>
      </c>
      <c r="E4" s="161" t="s">
        <v>79</v>
      </c>
      <c r="F4" s="196" t="s">
        <v>91</v>
      </c>
      <c r="G4" s="163"/>
      <c r="H4" s="72" t="s">
        <v>80</v>
      </c>
      <c r="I4" s="173">
        <v>430000</v>
      </c>
      <c r="J4" s="173"/>
      <c r="K4" s="103">
        <f>I4-J4</f>
        <v>430000</v>
      </c>
    </row>
    <row r="5" spans="1:11" ht="26.25" customHeight="1">
      <c r="A5" s="84">
        <v>2</v>
      </c>
      <c r="B5" s="164">
        <v>7</v>
      </c>
      <c r="C5" s="164">
        <v>20</v>
      </c>
      <c r="D5" s="166">
        <v>15</v>
      </c>
      <c r="E5" s="201" t="s">
        <v>92</v>
      </c>
      <c r="F5" s="168" t="s">
        <v>93</v>
      </c>
      <c r="G5" s="162">
        <v>1</v>
      </c>
      <c r="H5" s="162" t="s">
        <v>130</v>
      </c>
      <c r="I5" s="174"/>
      <c r="J5" s="174">
        <v>80000</v>
      </c>
      <c r="K5" s="104">
        <f t="shared" ref="K5:K17" si="0">K4-J5</f>
        <v>350000</v>
      </c>
    </row>
    <row r="6" spans="1:11" ht="26.25" customHeight="1">
      <c r="A6" s="84">
        <v>3</v>
      </c>
      <c r="B6" s="164">
        <v>7</v>
      </c>
      <c r="C6" s="164">
        <v>20</v>
      </c>
      <c r="D6" s="166">
        <v>13</v>
      </c>
      <c r="E6" s="201" t="s">
        <v>53</v>
      </c>
      <c r="F6" s="168" t="s">
        <v>101</v>
      </c>
      <c r="G6" s="162">
        <v>2</v>
      </c>
      <c r="H6" s="162" t="s">
        <v>102</v>
      </c>
      <c r="I6" s="174"/>
      <c r="J6" s="174">
        <v>2800</v>
      </c>
      <c r="K6" s="104">
        <f t="shared" si="0"/>
        <v>347200</v>
      </c>
    </row>
    <row r="7" spans="1:11" ht="26.25" customHeight="1">
      <c r="A7" s="84">
        <v>4</v>
      </c>
      <c r="B7" s="164">
        <v>7</v>
      </c>
      <c r="C7" s="164">
        <v>24</v>
      </c>
      <c r="D7" s="166">
        <v>3</v>
      </c>
      <c r="E7" s="201" t="s">
        <v>13</v>
      </c>
      <c r="F7" s="168" t="s">
        <v>95</v>
      </c>
      <c r="G7" s="162">
        <v>3</v>
      </c>
      <c r="H7" s="162" t="s">
        <v>94</v>
      </c>
      <c r="I7" s="174"/>
      <c r="J7" s="174">
        <v>7200</v>
      </c>
      <c r="K7" s="104">
        <f t="shared" si="0"/>
        <v>340000</v>
      </c>
    </row>
    <row r="8" spans="1:11" ht="26.25" customHeight="1">
      <c r="A8" s="84">
        <v>5</v>
      </c>
      <c r="B8" s="164">
        <v>7</v>
      </c>
      <c r="C8" s="164">
        <v>25</v>
      </c>
      <c r="D8" s="166">
        <v>14</v>
      </c>
      <c r="E8" s="201" t="s">
        <v>36</v>
      </c>
      <c r="F8" s="167" t="s">
        <v>103</v>
      </c>
      <c r="G8" s="162">
        <v>4</v>
      </c>
      <c r="H8" s="162" t="s">
        <v>104</v>
      </c>
      <c r="I8" s="175"/>
      <c r="J8" s="175">
        <v>15000</v>
      </c>
      <c r="K8" s="104">
        <f t="shared" si="0"/>
        <v>325000</v>
      </c>
    </row>
    <row r="9" spans="1:11" ht="26.25" customHeight="1">
      <c r="A9" s="84">
        <v>6</v>
      </c>
      <c r="B9" s="164">
        <v>7</v>
      </c>
      <c r="C9" s="164">
        <v>29</v>
      </c>
      <c r="D9" s="166">
        <v>12</v>
      </c>
      <c r="E9" s="201" t="s">
        <v>41</v>
      </c>
      <c r="F9" s="168" t="s">
        <v>96</v>
      </c>
      <c r="G9" s="162">
        <v>4</v>
      </c>
      <c r="H9" s="162" t="s">
        <v>97</v>
      </c>
      <c r="I9" s="174"/>
      <c r="J9" s="174">
        <v>95000</v>
      </c>
      <c r="K9" s="104">
        <f t="shared" si="0"/>
        <v>230000</v>
      </c>
    </row>
    <row r="10" spans="1:11" ht="26.25" customHeight="1">
      <c r="A10" s="84">
        <v>7</v>
      </c>
      <c r="B10" s="164">
        <v>7</v>
      </c>
      <c r="C10" s="164">
        <v>29</v>
      </c>
      <c r="D10" s="166">
        <v>11</v>
      </c>
      <c r="E10" s="201" t="s">
        <v>84</v>
      </c>
      <c r="F10" s="168" t="s">
        <v>98</v>
      </c>
      <c r="G10" s="162">
        <v>5</v>
      </c>
      <c r="H10" s="162" t="s">
        <v>99</v>
      </c>
      <c r="I10" s="175"/>
      <c r="J10" s="175">
        <v>108000</v>
      </c>
      <c r="K10" s="104">
        <f t="shared" si="0"/>
        <v>122000</v>
      </c>
    </row>
    <row r="11" spans="1:11" ht="26.25" customHeight="1">
      <c r="A11" s="84">
        <v>8</v>
      </c>
      <c r="B11" s="162">
        <v>7</v>
      </c>
      <c r="C11" s="162">
        <v>30</v>
      </c>
      <c r="D11" s="166">
        <v>12</v>
      </c>
      <c r="E11" s="201" t="s">
        <v>41</v>
      </c>
      <c r="F11" s="168" t="s">
        <v>96</v>
      </c>
      <c r="G11" s="162">
        <v>6</v>
      </c>
      <c r="H11" s="162" t="s">
        <v>97</v>
      </c>
      <c r="I11" s="175"/>
      <c r="J11" s="175">
        <v>95000</v>
      </c>
      <c r="K11" s="104">
        <f t="shared" si="0"/>
        <v>27000</v>
      </c>
    </row>
    <row r="12" spans="1:11" ht="26.25" customHeight="1">
      <c r="A12" s="84">
        <v>9</v>
      </c>
      <c r="B12" s="162">
        <v>7</v>
      </c>
      <c r="C12" s="162">
        <v>30</v>
      </c>
      <c r="D12" s="166">
        <v>11</v>
      </c>
      <c r="E12" s="201" t="s">
        <v>84</v>
      </c>
      <c r="F12" s="168" t="s">
        <v>100</v>
      </c>
      <c r="G12" s="162">
        <v>7</v>
      </c>
      <c r="H12" s="162" t="s">
        <v>99</v>
      </c>
      <c r="I12" s="175"/>
      <c r="J12" s="175">
        <v>27000</v>
      </c>
      <c r="K12" s="104">
        <f t="shared" si="0"/>
        <v>0</v>
      </c>
    </row>
    <row r="13" spans="1:11" ht="26.25" customHeight="1">
      <c r="A13" s="84">
        <v>10</v>
      </c>
      <c r="B13" s="162"/>
      <c r="C13" s="162"/>
      <c r="D13" s="166"/>
      <c r="E13" s="201" t="str">
        <f>IF(ISERROR(VLOOKUP(D13,費目NO!A2:B21,2,FALSE)),"",VLOOKUP(D13,費目NO!A2:B21,2,FALSE))</f>
        <v/>
      </c>
      <c r="F13" s="169"/>
      <c r="G13" s="164"/>
      <c r="H13" s="164"/>
      <c r="I13" s="175"/>
      <c r="J13" s="175"/>
      <c r="K13" s="104">
        <f t="shared" si="0"/>
        <v>0</v>
      </c>
    </row>
    <row r="14" spans="1:11" ht="26.25" customHeight="1">
      <c r="A14" s="84">
        <v>11</v>
      </c>
      <c r="B14" s="162"/>
      <c r="C14" s="162"/>
      <c r="D14" s="166"/>
      <c r="E14" s="201" t="str">
        <f>IF(ISERROR(VLOOKUP(D14,費目NO!A2:B21,2,FALSE)),"",VLOOKUP(D14,費目NO!A2:B21,2,FALSE))</f>
        <v/>
      </c>
      <c r="F14" s="170"/>
      <c r="G14" s="162"/>
      <c r="H14" s="162"/>
      <c r="I14" s="175"/>
      <c r="J14" s="175"/>
      <c r="K14" s="104">
        <f t="shared" si="0"/>
        <v>0</v>
      </c>
    </row>
    <row r="15" spans="1:11" ht="26.25" customHeight="1">
      <c r="A15" s="84">
        <v>12</v>
      </c>
      <c r="B15" s="162"/>
      <c r="C15" s="162"/>
      <c r="D15" s="166"/>
      <c r="E15" s="201" t="str">
        <f>IF(ISERROR(VLOOKUP(D15,費目NO!A2:B21,2,FALSE)),"",VLOOKUP(D15,費目NO!A2:B21,2,FALSE))</f>
        <v/>
      </c>
      <c r="F15" s="168"/>
      <c r="G15" s="162"/>
      <c r="H15" s="162"/>
      <c r="I15" s="174"/>
      <c r="J15" s="174"/>
      <c r="K15" s="104">
        <f t="shared" si="0"/>
        <v>0</v>
      </c>
    </row>
    <row r="16" spans="1:11" ht="26.25" customHeight="1">
      <c r="A16" s="84">
        <v>13</v>
      </c>
      <c r="B16" s="162"/>
      <c r="C16" s="162"/>
      <c r="D16" s="166"/>
      <c r="E16" s="201" t="str">
        <f>IF(ISERROR(VLOOKUP(D16,費目NO!A2:B21,2,FALSE)),"",VLOOKUP(D16,費目NO!A2:B21,2,FALSE))</f>
        <v/>
      </c>
      <c r="F16" s="168"/>
      <c r="G16" s="162"/>
      <c r="H16" s="162"/>
      <c r="I16" s="175"/>
      <c r="J16" s="174"/>
      <c r="K16" s="104">
        <f t="shared" si="0"/>
        <v>0</v>
      </c>
    </row>
    <row r="17" spans="1:11" ht="26.25" customHeight="1">
      <c r="A17" s="84">
        <v>14</v>
      </c>
      <c r="B17" s="162"/>
      <c r="C17" s="162"/>
      <c r="D17" s="166"/>
      <c r="E17" s="201" t="str">
        <f>IF(ISERROR(VLOOKUP(D17,費目NO!A2:B21,2,FALSE)),"",VLOOKUP(D17,費目NO!A2:B21,2,FALSE))</f>
        <v/>
      </c>
      <c r="F17" s="171"/>
      <c r="G17" s="162"/>
      <c r="H17" s="162"/>
      <c r="I17" s="174"/>
      <c r="J17" s="174"/>
      <c r="K17" s="104">
        <f t="shared" si="0"/>
        <v>0</v>
      </c>
    </row>
    <row r="18" spans="1:11" ht="26.25" customHeight="1">
      <c r="A18" s="84">
        <v>15</v>
      </c>
      <c r="B18" s="162"/>
      <c r="C18" s="162"/>
      <c r="D18" s="166"/>
      <c r="E18" s="201" t="str">
        <f>IF(ISERROR(VLOOKUP(D18,費目NO!A2:B21,2,FALSE)),"",VLOOKUP(D18,費目NO!A2:B21,2,FALSE))</f>
        <v/>
      </c>
      <c r="F18" s="168"/>
      <c r="G18" s="162"/>
      <c r="H18" s="164"/>
      <c r="I18" s="175"/>
      <c r="J18" s="175"/>
      <c r="K18" s="104">
        <f>K17+I18-J18</f>
        <v>0</v>
      </c>
    </row>
    <row r="19" spans="1:11" ht="26.25" customHeight="1">
      <c r="A19" s="84">
        <v>16</v>
      </c>
      <c r="B19" s="162"/>
      <c r="C19" s="162"/>
      <c r="D19" s="166"/>
      <c r="E19" s="201" t="str">
        <f>IF(ISERROR(VLOOKUP(D19,費目NO!A2:B21,2,FALSE)),"",VLOOKUP(D19,費目NO!A2:B21,2,FALSE))</f>
        <v/>
      </c>
      <c r="F19" s="168"/>
      <c r="G19" s="162"/>
      <c r="H19" s="162"/>
      <c r="I19" s="175"/>
      <c r="J19" s="175"/>
      <c r="K19" s="104">
        <f>K18+I19-J19</f>
        <v>0</v>
      </c>
    </row>
    <row r="20" spans="1:11" ht="26.25" customHeight="1">
      <c r="A20" s="84">
        <v>17</v>
      </c>
      <c r="B20" s="162"/>
      <c r="C20" s="162"/>
      <c r="D20" s="166"/>
      <c r="E20" s="201" t="str">
        <f>IF(ISERROR(VLOOKUP(D20,費目NO!A2:B21,2,FALSE)),"",VLOOKUP(D20,費目NO!A2:B21,2,FALSE))</f>
        <v/>
      </c>
      <c r="F20" s="168"/>
      <c r="G20" s="162"/>
      <c r="H20" s="172"/>
      <c r="I20" s="174"/>
      <c r="J20" s="175"/>
      <c r="K20" s="104">
        <f t="shared" ref="K20:K33" si="1">K19-J20</f>
        <v>0</v>
      </c>
    </row>
    <row r="21" spans="1:11" ht="26.25" customHeight="1">
      <c r="A21" s="84">
        <v>18</v>
      </c>
      <c r="B21" s="162"/>
      <c r="C21" s="162"/>
      <c r="D21" s="166"/>
      <c r="E21" s="201" t="str">
        <f>IF(ISERROR(VLOOKUP(D21,費目NO!A2:B21,2,FALSE)),"",VLOOKUP(D21,費目NO!A2:B21,2,FALSE))</f>
        <v/>
      </c>
      <c r="F21" s="167"/>
      <c r="G21" s="162"/>
      <c r="H21" s="162"/>
      <c r="I21" s="175"/>
      <c r="J21" s="175"/>
      <c r="K21" s="104">
        <f t="shared" si="1"/>
        <v>0</v>
      </c>
    </row>
    <row r="22" spans="1:11" ht="26.25" customHeight="1">
      <c r="A22" s="84">
        <v>19</v>
      </c>
      <c r="B22" s="162"/>
      <c r="C22" s="162"/>
      <c r="D22" s="166"/>
      <c r="E22" s="201" t="str">
        <f>IF(ISERROR(VLOOKUP(D22,費目NO!A2:B21,2,FALSE)),"",VLOOKUP(D22,費目NO!A2:B21,2,FALSE))</f>
        <v/>
      </c>
      <c r="F22" s="168"/>
      <c r="G22" s="162"/>
      <c r="H22" s="162"/>
      <c r="I22" s="174"/>
      <c r="J22" s="174"/>
      <c r="K22" s="104">
        <f t="shared" si="1"/>
        <v>0</v>
      </c>
    </row>
    <row r="23" spans="1:11" ht="26.25" customHeight="1">
      <c r="A23" s="84">
        <v>20</v>
      </c>
      <c r="B23" s="162"/>
      <c r="C23" s="162"/>
      <c r="D23" s="166"/>
      <c r="E23" s="201" t="str">
        <f>IF(ISERROR(VLOOKUP(D23,費目NO!A2:B21,2,FALSE)),"",VLOOKUP(D23,費目NO!A2:B21,2,FALSE))</f>
        <v/>
      </c>
      <c r="F23" s="168"/>
      <c r="G23" s="162"/>
      <c r="H23" s="162"/>
      <c r="I23" s="174"/>
      <c r="J23" s="174"/>
      <c r="K23" s="104">
        <f t="shared" si="1"/>
        <v>0</v>
      </c>
    </row>
    <row r="24" spans="1:11" ht="26.25" customHeight="1">
      <c r="A24" s="84">
        <v>21</v>
      </c>
      <c r="B24" s="162"/>
      <c r="C24" s="162"/>
      <c r="D24" s="166"/>
      <c r="E24" s="201" t="str">
        <f>IF(ISERROR(VLOOKUP(D24,費目NO!A2:B21,2,FALSE)),"",VLOOKUP(D24,費目NO!A2:B21,2,FALSE))</f>
        <v/>
      </c>
      <c r="F24" s="168"/>
      <c r="G24" s="162"/>
      <c r="H24" s="162"/>
      <c r="I24" s="174"/>
      <c r="J24" s="174"/>
      <c r="K24" s="104">
        <f t="shared" si="1"/>
        <v>0</v>
      </c>
    </row>
    <row r="25" spans="1:11" ht="26.25" customHeight="1">
      <c r="A25" s="84">
        <v>22</v>
      </c>
      <c r="B25" s="162"/>
      <c r="C25" s="162"/>
      <c r="D25" s="166"/>
      <c r="E25" s="201" t="str">
        <f>IF(ISERROR(VLOOKUP(D25,費目NO!A2:B21,2,FALSE)),"",VLOOKUP(D25,費目NO!A2:B21,2,FALSE))</f>
        <v/>
      </c>
      <c r="F25" s="168"/>
      <c r="G25" s="162"/>
      <c r="H25" s="162"/>
      <c r="I25" s="174"/>
      <c r="J25" s="174"/>
      <c r="K25" s="104">
        <f t="shared" si="1"/>
        <v>0</v>
      </c>
    </row>
    <row r="26" spans="1:11" ht="26.25" customHeight="1">
      <c r="A26" s="84">
        <v>23</v>
      </c>
      <c r="B26" s="162"/>
      <c r="C26" s="162"/>
      <c r="D26" s="166"/>
      <c r="E26" s="201" t="str">
        <f>IF(ISERROR(VLOOKUP(D26,費目NO!A2:B21,2,FALSE)),"",VLOOKUP(D26,費目NO!A2:B21,2,FALSE))</f>
        <v/>
      </c>
      <c r="F26" s="168"/>
      <c r="G26" s="162"/>
      <c r="H26" s="162"/>
      <c r="I26" s="174"/>
      <c r="J26" s="174"/>
      <c r="K26" s="104">
        <f t="shared" si="1"/>
        <v>0</v>
      </c>
    </row>
    <row r="27" spans="1:11" ht="26.25" customHeight="1">
      <c r="A27" s="84">
        <v>24</v>
      </c>
      <c r="B27" s="162"/>
      <c r="C27" s="162"/>
      <c r="D27" s="166"/>
      <c r="E27" s="201" t="str">
        <f>IF(ISERROR(VLOOKUP(D27,費目NO!A2:B21,2,FALSE)),"",VLOOKUP(D27,費目NO!A2:B21,2,FALSE))</f>
        <v/>
      </c>
      <c r="F27" s="168"/>
      <c r="G27" s="162"/>
      <c r="H27" s="162"/>
      <c r="I27" s="174"/>
      <c r="J27" s="174"/>
      <c r="K27" s="104">
        <f t="shared" si="1"/>
        <v>0</v>
      </c>
    </row>
    <row r="28" spans="1:11" ht="26.25" customHeight="1">
      <c r="A28" s="84">
        <v>25</v>
      </c>
      <c r="B28" s="162"/>
      <c r="C28" s="162"/>
      <c r="D28" s="166"/>
      <c r="E28" s="201" t="str">
        <f>IF(ISERROR(VLOOKUP(D28,費目NO!A2:B21,2,FALSE)),"",VLOOKUP(D28,費目NO!A2:B21,2,FALSE))</f>
        <v/>
      </c>
      <c r="F28" s="168"/>
      <c r="G28" s="162"/>
      <c r="H28" s="162"/>
      <c r="I28" s="174"/>
      <c r="J28" s="174"/>
      <c r="K28" s="104">
        <f t="shared" si="1"/>
        <v>0</v>
      </c>
    </row>
    <row r="29" spans="1:11" ht="26.25" customHeight="1">
      <c r="A29" s="84">
        <v>26</v>
      </c>
      <c r="B29" s="162"/>
      <c r="C29" s="162"/>
      <c r="D29" s="166"/>
      <c r="E29" s="201" t="str">
        <f>IF(ISERROR(VLOOKUP(D29,費目NO!A2:B21,2,FALSE)),"",VLOOKUP(D29,費目NO!A2:B21,2,FALSE))</f>
        <v/>
      </c>
      <c r="F29" s="197"/>
      <c r="G29" s="162"/>
      <c r="H29" s="162"/>
      <c r="I29" s="174"/>
      <c r="J29" s="174"/>
      <c r="K29" s="104">
        <f t="shared" si="1"/>
        <v>0</v>
      </c>
    </row>
    <row r="30" spans="1:11" ht="26.25" customHeight="1">
      <c r="A30" s="84">
        <v>27</v>
      </c>
      <c r="B30" s="162"/>
      <c r="C30" s="162"/>
      <c r="D30" s="166"/>
      <c r="E30" s="201" t="str">
        <f>IF(ISERROR(VLOOKUP(D30,費目NO!A2:B21,2,FALSE)),"",VLOOKUP(D30,費目NO!A2:B21,2,FALSE))</f>
        <v/>
      </c>
      <c r="F30" s="168"/>
      <c r="G30" s="162"/>
      <c r="H30" s="162"/>
      <c r="I30" s="174"/>
      <c r="J30" s="174"/>
      <c r="K30" s="104">
        <f t="shared" si="1"/>
        <v>0</v>
      </c>
    </row>
    <row r="31" spans="1:11" ht="26.25" customHeight="1">
      <c r="A31" s="84">
        <v>28</v>
      </c>
      <c r="B31" s="162"/>
      <c r="C31" s="162"/>
      <c r="D31" s="166"/>
      <c r="E31" s="201" t="str">
        <f>IF(ISERROR(VLOOKUP(D31,費目NO!A2:B21,2,FALSE)),"",VLOOKUP(D31,費目NO!A2:B21,2,FALSE))</f>
        <v/>
      </c>
      <c r="F31" s="167"/>
      <c r="G31" s="162"/>
      <c r="H31" s="162"/>
      <c r="I31" s="175"/>
      <c r="J31" s="175"/>
      <c r="K31" s="104">
        <f t="shared" si="1"/>
        <v>0</v>
      </c>
    </row>
    <row r="32" spans="1:11" ht="26.25" customHeight="1">
      <c r="A32" s="84">
        <v>29</v>
      </c>
      <c r="B32" s="162"/>
      <c r="C32" s="162"/>
      <c r="D32" s="166"/>
      <c r="E32" s="201" t="str">
        <f>IF(ISERROR(VLOOKUP(D32,費目NO!A2:B21,2,FALSE)),"",VLOOKUP(D32,費目NO!A2:B21,2,FALSE))</f>
        <v/>
      </c>
      <c r="F32" s="198"/>
      <c r="G32" s="162"/>
      <c r="H32" s="162"/>
      <c r="I32" s="174"/>
      <c r="J32" s="174"/>
      <c r="K32" s="104">
        <f t="shared" si="1"/>
        <v>0</v>
      </c>
    </row>
    <row r="33" spans="1:11" ht="26.25" customHeight="1" thickBot="1">
      <c r="A33" s="84">
        <v>30</v>
      </c>
      <c r="B33" s="165"/>
      <c r="C33" s="165"/>
      <c r="D33" s="166"/>
      <c r="E33" s="201" t="str">
        <f>IF(ISERROR(VLOOKUP(D33,費目NO!A2:B21,2,FALSE)),"",VLOOKUP(D33,費目NO!A2:B21,2,FALSE))</f>
        <v/>
      </c>
      <c r="F33" s="199"/>
      <c r="G33" s="165"/>
      <c r="H33" s="165"/>
      <c r="I33" s="176"/>
      <c r="J33" s="176"/>
      <c r="K33" s="104">
        <f t="shared" si="1"/>
        <v>0</v>
      </c>
    </row>
    <row r="34" spans="1:11" ht="22.5" customHeight="1" thickBot="1">
      <c r="A34" s="85"/>
      <c r="B34" s="86"/>
      <c r="C34" s="86"/>
      <c r="D34" s="70"/>
      <c r="E34" s="86"/>
      <c r="F34" s="200"/>
      <c r="G34" s="86"/>
      <c r="H34" s="86"/>
      <c r="I34" s="87">
        <f>SUM(I4:I33)</f>
        <v>430000</v>
      </c>
      <c r="J34" s="87">
        <f>SUM(J4:J33)</f>
        <v>430000</v>
      </c>
      <c r="K34" s="105">
        <f>+I34-J34</f>
        <v>0</v>
      </c>
    </row>
    <row r="37" spans="1:11" ht="24">
      <c r="F37" s="128" t="s">
        <v>133</v>
      </c>
      <c r="G37" s="129"/>
      <c r="H37" s="129"/>
      <c r="I37" s="130"/>
      <c r="J37" s="130"/>
      <c r="K37" s="131"/>
    </row>
    <row r="38" spans="1:11" ht="24.75" thickBot="1">
      <c r="F38" s="77" t="s">
        <v>68</v>
      </c>
      <c r="K38" s="68" t="s">
        <v>66</v>
      </c>
    </row>
    <row r="39" spans="1:11" ht="20.25" customHeight="1" thickBot="1">
      <c r="F39" s="69" t="s">
        <v>69</v>
      </c>
      <c r="G39" s="70" t="s">
        <v>70</v>
      </c>
      <c r="H39" s="70" t="s">
        <v>71</v>
      </c>
      <c r="I39" s="71" t="s">
        <v>72</v>
      </c>
      <c r="J39" s="71" t="s">
        <v>73</v>
      </c>
      <c r="K39" s="106" t="s">
        <v>74</v>
      </c>
    </row>
    <row r="40" spans="1:11" ht="26.25" customHeight="1" thickBot="1">
      <c r="F40" s="132" t="s">
        <v>79</v>
      </c>
      <c r="G40" s="112" t="s">
        <v>75</v>
      </c>
      <c r="H40" s="177"/>
      <c r="I40" s="113">
        <f>SUMIF(D4:D33,"Ａ",I4:I33)</f>
        <v>430000</v>
      </c>
      <c r="J40" s="114">
        <f>I40</f>
        <v>430000</v>
      </c>
      <c r="K40" s="115">
        <f>I40-H40</f>
        <v>430000</v>
      </c>
    </row>
    <row r="41" spans="1:11" ht="26.25" customHeight="1" thickTop="1" thickBot="1">
      <c r="F41" s="90" t="s">
        <v>76</v>
      </c>
      <c r="G41" s="91"/>
      <c r="H41" s="92">
        <f>SUM(H40:H40)</f>
        <v>0</v>
      </c>
      <c r="I41" s="92">
        <f>SUM(I40:I40)</f>
        <v>430000</v>
      </c>
      <c r="J41" s="92"/>
      <c r="K41" s="107">
        <f>SUM(K40:K40)</f>
        <v>430000</v>
      </c>
    </row>
    <row r="42" spans="1:11" ht="26.25" customHeight="1">
      <c r="F42" s="94"/>
      <c r="G42" s="73"/>
      <c r="H42" s="75"/>
      <c r="I42" s="75"/>
      <c r="J42" s="95"/>
      <c r="K42" s="75"/>
    </row>
    <row r="43" spans="1:11" ht="24.75" thickBot="1">
      <c r="F43" s="96" t="s">
        <v>77</v>
      </c>
      <c r="H43" s="68"/>
      <c r="K43" s="68" t="s">
        <v>66</v>
      </c>
    </row>
    <row r="44" spans="1:11" ht="20.25" customHeight="1" thickBot="1">
      <c r="F44" s="69" t="s">
        <v>69</v>
      </c>
      <c r="G44" s="70" t="s">
        <v>70</v>
      </c>
      <c r="H44" s="71" t="s">
        <v>71</v>
      </c>
      <c r="I44" s="71" t="s">
        <v>72</v>
      </c>
      <c r="J44" s="71" t="s">
        <v>73</v>
      </c>
      <c r="K44" s="106" t="s">
        <v>74</v>
      </c>
    </row>
    <row r="45" spans="1:11" ht="26.25" customHeight="1">
      <c r="F45" s="126" t="s">
        <v>81</v>
      </c>
      <c r="G45" s="88"/>
      <c r="H45" s="74">
        <f>SUM(H46:H54)</f>
        <v>0</v>
      </c>
      <c r="I45" s="89">
        <f>SUM(I46:I54)</f>
        <v>0</v>
      </c>
      <c r="J45" s="97">
        <f>SUM(J46:J54)</f>
        <v>7200</v>
      </c>
      <c r="K45" s="108">
        <f>SUM(K46:K54)</f>
        <v>-7200</v>
      </c>
    </row>
    <row r="46" spans="1:11" ht="26.25" customHeight="1">
      <c r="F46" s="123" t="s">
        <v>10</v>
      </c>
      <c r="G46" s="76">
        <v>1</v>
      </c>
      <c r="H46" s="178"/>
      <c r="I46" s="181">
        <f>H46</f>
        <v>0</v>
      </c>
      <c r="J46" s="98">
        <f>SUMIF(D4:D33,"1",J4:J33)</f>
        <v>0</v>
      </c>
      <c r="K46" s="109">
        <f t="shared" ref="K46:K54" si="2">I46-J46</f>
        <v>0</v>
      </c>
    </row>
    <row r="47" spans="1:11" ht="26.25" customHeight="1">
      <c r="F47" s="123" t="s">
        <v>53</v>
      </c>
      <c r="G47" s="76">
        <v>2</v>
      </c>
      <c r="H47" s="178"/>
      <c r="I47" s="181">
        <f t="shared" ref="I47:I65" si="3">H47</f>
        <v>0</v>
      </c>
      <c r="J47" s="98">
        <f>SUMIF(D4:D33,"2",J4:J33)</f>
        <v>0</v>
      </c>
      <c r="K47" s="109">
        <f t="shared" si="2"/>
        <v>0</v>
      </c>
    </row>
    <row r="48" spans="1:11" ht="26.25" customHeight="1">
      <c r="F48" s="123" t="s">
        <v>82</v>
      </c>
      <c r="G48" s="76">
        <v>3</v>
      </c>
      <c r="H48" s="178"/>
      <c r="I48" s="181">
        <f t="shared" si="3"/>
        <v>0</v>
      </c>
      <c r="J48" s="98">
        <f>SUMIF(D4:D33,"3",J4:J33)</f>
        <v>7200</v>
      </c>
      <c r="K48" s="109">
        <f t="shared" si="2"/>
        <v>-7200</v>
      </c>
    </row>
    <row r="49" spans="6:11" ht="26.25" customHeight="1">
      <c r="F49" s="123" t="s">
        <v>15</v>
      </c>
      <c r="G49" s="76">
        <v>4</v>
      </c>
      <c r="H49" s="178"/>
      <c r="I49" s="181">
        <f t="shared" si="3"/>
        <v>0</v>
      </c>
      <c r="J49" s="98">
        <f>SUMIF(D4:D33,"4",J4:J33)</f>
        <v>0</v>
      </c>
      <c r="K49" s="109">
        <f>I49-J49</f>
        <v>0</v>
      </c>
    </row>
    <row r="50" spans="6:11" ht="26.25" customHeight="1">
      <c r="F50" s="123" t="s">
        <v>64</v>
      </c>
      <c r="G50" s="76">
        <v>5</v>
      </c>
      <c r="H50" s="178"/>
      <c r="I50" s="181">
        <f t="shared" si="3"/>
        <v>0</v>
      </c>
      <c r="J50" s="98">
        <f>SUMIF(D4:D33,"5",J4:J33)</f>
        <v>0</v>
      </c>
      <c r="K50" s="109">
        <f>I50-J50</f>
        <v>0</v>
      </c>
    </row>
    <row r="51" spans="6:11" ht="26.25" customHeight="1">
      <c r="F51" s="123" t="s">
        <v>63</v>
      </c>
      <c r="G51" s="76">
        <v>6</v>
      </c>
      <c r="H51" s="178"/>
      <c r="I51" s="181">
        <f t="shared" si="3"/>
        <v>0</v>
      </c>
      <c r="J51" s="98">
        <f>SUMIF(D4:D33,"6",J4:J33)</f>
        <v>0</v>
      </c>
      <c r="K51" s="109">
        <f t="shared" si="2"/>
        <v>0</v>
      </c>
    </row>
    <row r="52" spans="6:11" ht="26.25" customHeight="1">
      <c r="F52" s="124" t="s">
        <v>17</v>
      </c>
      <c r="G52" s="122">
        <v>7</v>
      </c>
      <c r="H52" s="179"/>
      <c r="I52" s="182">
        <f t="shared" si="3"/>
        <v>0</v>
      </c>
      <c r="J52" s="110">
        <f>SUMIF(D4:D33,"7",J4:J33)</f>
        <v>0</v>
      </c>
      <c r="K52" s="111">
        <f t="shared" si="2"/>
        <v>0</v>
      </c>
    </row>
    <row r="53" spans="6:11" ht="26.25" customHeight="1">
      <c r="F53" s="123" t="s">
        <v>19</v>
      </c>
      <c r="G53" s="76">
        <v>8</v>
      </c>
      <c r="H53" s="178"/>
      <c r="I53" s="183">
        <f t="shared" si="3"/>
        <v>0</v>
      </c>
      <c r="J53" s="98">
        <f>SUMIF(D4:D33,"8",J4:J33)</f>
        <v>0</v>
      </c>
      <c r="K53" s="109">
        <f t="shared" si="2"/>
        <v>0</v>
      </c>
    </row>
    <row r="54" spans="6:11" ht="26.25" customHeight="1" thickBot="1">
      <c r="F54" s="124" t="s">
        <v>48</v>
      </c>
      <c r="G54" s="122">
        <v>9</v>
      </c>
      <c r="H54" s="180"/>
      <c r="I54" s="184">
        <f t="shared" si="3"/>
        <v>0</v>
      </c>
      <c r="J54" s="99">
        <f>SUMIF(D4:D33,"9",J4:J33)</f>
        <v>0</v>
      </c>
      <c r="K54" s="116">
        <f t="shared" si="2"/>
        <v>0</v>
      </c>
    </row>
    <row r="55" spans="6:11" ht="26.25" customHeight="1" thickTop="1" thickBot="1">
      <c r="F55" s="125" t="s">
        <v>87</v>
      </c>
      <c r="G55" s="117"/>
      <c r="H55" s="118">
        <f>SUM(H46:H54)</f>
        <v>0</v>
      </c>
      <c r="I55" s="119">
        <f>SUM(I46:I54)</f>
        <v>0</v>
      </c>
      <c r="J55" s="120">
        <f>SUM(J46:J54)</f>
        <v>7200</v>
      </c>
      <c r="K55" s="121">
        <f>I55-J55</f>
        <v>-7200</v>
      </c>
    </row>
    <row r="56" spans="6:11" ht="26.25" customHeight="1" thickTop="1">
      <c r="F56" s="126" t="s">
        <v>83</v>
      </c>
      <c r="G56" s="88"/>
      <c r="H56" s="74">
        <f>SUM(H57:H65)</f>
        <v>0</v>
      </c>
      <c r="I56" s="89">
        <f>SUM(I57:I65)</f>
        <v>0</v>
      </c>
      <c r="J56" s="97">
        <f>SUM(J57:J65)</f>
        <v>422800</v>
      </c>
      <c r="K56" s="108">
        <f>SUM(K57:K65)</f>
        <v>-422800</v>
      </c>
    </row>
    <row r="57" spans="6:11" ht="26.25" customHeight="1">
      <c r="F57" s="123" t="s">
        <v>35</v>
      </c>
      <c r="G57" s="76">
        <v>10</v>
      </c>
      <c r="H57" s="178"/>
      <c r="I57" s="183">
        <f t="shared" si="3"/>
        <v>0</v>
      </c>
      <c r="J57" s="98">
        <f>SUMIF(D4:D33,"10",J4:J33)</f>
        <v>0</v>
      </c>
      <c r="K57" s="109">
        <f t="shared" ref="K57:K65" si="4">I57-J57</f>
        <v>0</v>
      </c>
    </row>
    <row r="58" spans="6:11" ht="26.25" customHeight="1">
      <c r="F58" s="123" t="s">
        <v>84</v>
      </c>
      <c r="G58" s="76">
        <v>11</v>
      </c>
      <c r="H58" s="178"/>
      <c r="I58" s="183">
        <f t="shared" si="3"/>
        <v>0</v>
      </c>
      <c r="J58" s="98">
        <f>SUMIF(D4:D33,"11",J4:J33)</f>
        <v>135000</v>
      </c>
      <c r="K58" s="109">
        <f t="shared" si="4"/>
        <v>-135000</v>
      </c>
    </row>
    <row r="59" spans="6:11" ht="26.25" customHeight="1">
      <c r="F59" s="123" t="s">
        <v>41</v>
      </c>
      <c r="G59" s="76">
        <v>12</v>
      </c>
      <c r="H59" s="178"/>
      <c r="I59" s="183">
        <f t="shared" si="3"/>
        <v>0</v>
      </c>
      <c r="J59" s="98">
        <f>SUMIF(D4:D33,"12",J4:J33)</f>
        <v>190000</v>
      </c>
      <c r="K59" s="109">
        <f t="shared" si="4"/>
        <v>-190000</v>
      </c>
    </row>
    <row r="60" spans="6:11" ht="26.25" customHeight="1">
      <c r="F60" s="123" t="s">
        <v>53</v>
      </c>
      <c r="G60" s="76">
        <v>13</v>
      </c>
      <c r="H60" s="178"/>
      <c r="I60" s="183">
        <f t="shared" si="3"/>
        <v>0</v>
      </c>
      <c r="J60" s="98">
        <f>SUMIF(D4:D33,"13",J4:J33)</f>
        <v>2800</v>
      </c>
      <c r="K60" s="109">
        <f t="shared" si="4"/>
        <v>-2800</v>
      </c>
    </row>
    <row r="61" spans="6:11" ht="26.25" customHeight="1">
      <c r="F61" s="123" t="s">
        <v>85</v>
      </c>
      <c r="G61" s="76">
        <v>14</v>
      </c>
      <c r="H61" s="174"/>
      <c r="I61" s="183">
        <f t="shared" si="3"/>
        <v>0</v>
      </c>
      <c r="J61" s="98">
        <f>SUMIF(D4:D33,"14",J4:J33)</f>
        <v>15000</v>
      </c>
      <c r="K61" s="109">
        <f t="shared" si="4"/>
        <v>-15000</v>
      </c>
    </row>
    <row r="62" spans="6:11" ht="26.25" customHeight="1">
      <c r="F62" s="123" t="s">
        <v>37</v>
      </c>
      <c r="G62" s="76">
        <v>15</v>
      </c>
      <c r="H62" s="174"/>
      <c r="I62" s="183">
        <f t="shared" si="3"/>
        <v>0</v>
      </c>
      <c r="J62" s="98">
        <f>SUMIF(D4:D33,"15",J4:J33)</f>
        <v>80000</v>
      </c>
      <c r="K62" s="109">
        <f t="shared" si="4"/>
        <v>-80000</v>
      </c>
    </row>
    <row r="63" spans="6:11" ht="26.25" customHeight="1">
      <c r="F63" s="202" t="s">
        <v>125</v>
      </c>
      <c r="G63" s="203">
        <v>16</v>
      </c>
      <c r="H63" s="204"/>
      <c r="I63" s="205">
        <f t="shared" si="3"/>
        <v>0</v>
      </c>
      <c r="J63" s="206">
        <f>SUMIF(D4:D33,"16",J4:J33)</f>
        <v>0</v>
      </c>
      <c r="K63" s="207">
        <f t="shared" si="4"/>
        <v>0</v>
      </c>
    </row>
    <row r="64" spans="6:11" ht="26.25" customHeight="1">
      <c r="F64" s="202" t="s">
        <v>124</v>
      </c>
      <c r="G64" s="203">
        <v>17</v>
      </c>
      <c r="H64" s="204"/>
      <c r="I64" s="205">
        <f t="shared" si="3"/>
        <v>0</v>
      </c>
      <c r="J64" s="206">
        <f>SUMIF(D4:D33,"17",J4:J33)</f>
        <v>0</v>
      </c>
      <c r="K64" s="207">
        <f t="shared" si="4"/>
        <v>0</v>
      </c>
    </row>
    <row r="65" spans="6:12" ht="26.25" customHeight="1" thickBot="1">
      <c r="F65" s="123" t="s">
        <v>119</v>
      </c>
      <c r="G65" s="76">
        <v>18</v>
      </c>
      <c r="H65" s="178"/>
      <c r="I65" s="183">
        <f t="shared" si="3"/>
        <v>0</v>
      </c>
      <c r="J65" s="98">
        <f>SUMIF(D4:D33,"18",J4:J33)</f>
        <v>0</v>
      </c>
      <c r="K65" s="109">
        <f t="shared" si="4"/>
        <v>0</v>
      </c>
    </row>
    <row r="66" spans="6:12" ht="26.25" customHeight="1" thickTop="1" thickBot="1">
      <c r="F66" s="125" t="s">
        <v>88</v>
      </c>
      <c r="G66" s="117"/>
      <c r="H66" s="118">
        <f>SUM(H57:H65)</f>
        <v>0</v>
      </c>
      <c r="I66" s="119">
        <f>SUM(I57:I65)</f>
        <v>0</v>
      </c>
      <c r="J66" s="120">
        <f>SUM(J57:J65)</f>
        <v>422800</v>
      </c>
      <c r="K66" s="121">
        <f>SUM(K57:K65)</f>
        <v>-422800</v>
      </c>
    </row>
    <row r="67" spans="6:12" ht="26.25" customHeight="1" thickTop="1" thickBot="1">
      <c r="F67" s="127" t="s">
        <v>76</v>
      </c>
      <c r="G67" s="91"/>
      <c r="H67" s="92">
        <f>H55+H66</f>
        <v>0</v>
      </c>
      <c r="I67" s="92">
        <f>I55+I66</f>
        <v>0</v>
      </c>
      <c r="J67" s="93">
        <f>J55+J66</f>
        <v>430000</v>
      </c>
      <c r="K67" s="107">
        <f>K55+K66</f>
        <v>-430000</v>
      </c>
      <c r="L67" s="100"/>
    </row>
    <row r="69" spans="6:12">
      <c r="H69" s="100"/>
    </row>
  </sheetData>
  <sheetProtection selectLockedCells="1"/>
  <mergeCells count="1">
    <mergeCell ref="A1:K1"/>
  </mergeCells>
  <phoneticPr fontId="3"/>
  <dataValidations count="1">
    <dataValidation type="list" allowBlank="1" showInputMessage="1" showErrorMessage="1" sqref="D5:D33" xr:uid="{8C3E3233-248A-489E-8343-3CA2843C8343}">
      <formula1>"1,2,3,4,5,6,7,8,9,10,11,12,13,14,15,16,17,18"</formula1>
    </dataValidation>
  </dataValidations>
  <pageMargins left="0.59055118110236227" right="0.39370078740157483" top="0.74803149606299213" bottom="0.74803149606299213" header="0.31496062992125984" footer="0.31496062992125984"/>
  <pageSetup paperSize="9" scale="75" orientation="portrait" r:id="rId1"/>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H59"/>
  <sheetViews>
    <sheetView workbookViewId="0">
      <selection activeCell="BB20" sqref="BB20"/>
    </sheetView>
  </sheetViews>
  <sheetFormatPr defaultRowHeight="13.5"/>
  <cols>
    <col min="1" max="94" width="2.75" style="133" customWidth="1"/>
    <col min="95" max="16384" width="9" style="133"/>
  </cols>
  <sheetData>
    <row r="1" spans="1:34" ht="21">
      <c r="A1" s="216" t="s">
        <v>134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ht="21">
      <c r="A2" s="216" t="s">
        <v>105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row>
    <row r="3" spans="1:34" ht="11.25" customHeight="1" thickBo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row>
    <row r="4" spans="1:34" ht="14.25" thickBot="1">
      <c r="A4" s="13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7"/>
    </row>
    <row r="5" spans="1:34" ht="27" customHeight="1" thickTop="1" thickBot="1">
      <c r="A5" s="138"/>
      <c r="B5" s="221" t="s">
        <v>89</v>
      </c>
      <c r="C5" s="222"/>
      <c r="D5" s="222"/>
      <c r="E5" s="222"/>
      <c r="F5" s="222"/>
      <c r="G5" s="222"/>
      <c r="H5" s="222"/>
      <c r="I5" s="222"/>
      <c r="J5" s="223"/>
      <c r="K5" s="224"/>
      <c r="L5" s="224"/>
      <c r="M5" s="224"/>
      <c r="N5" s="224"/>
      <c r="O5" s="224"/>
      <c r="P5" s="224"/>
      <c r="Q5" s="224"/>
      <c r="R5" s="224"/>
      <c r="S5" s="224"/>
      <c r="T5" s="224"/>
      <c r="U5" s="224"/>
      <c r="V5" s="224"/>
      <c r="W5" s="224"/>
      <c r="X5" s="224"/>
      <c r="Y5" s="224"/>
      <c r="Z5" s="224"/>
      <c r="AA5" s="224"/>
      <c r="AB5" s="224"/>
      <c r="AC5" s="224"/>
      <c r="AD5" s="224"/>
      <c r="AE5" s="225" t="s">
        <v>78</v>
      </c>
      <c r="AF5" s="225"/>
      <c r="AG5" s="226"/>
      <c r="AH5" s="139"/>
    </row>
    <row r="6" spans="1:34" ht="14.25" thickTop="1">
      <c r="A6" s="138"/>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39"/>
    </row>
    <row r="7" spans="1:34" ht="13.5" customHeight="1">
      <c r="A7" s="138"/>
      <c r="B7" s="220"/>
      <c r="C7" s="220"/>
      <c r="D7" s="220"/>
      <c r="E7" s="220"/>
      <c r="F7" s="22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39"/>
    </row>
    <row r="8" spans="1:34" ht="14.25" customHeight="1">
      <c r="A8" s="138"/>
      <c r="B8" s="220"/>
      <c r="C8" s="220"/>
      <c r="D8" s="220"/>
      <c r="E8" s="220"/>
      <c r="F8" s="22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39"/>
    </row>
    <row r="9" spans="1:34">
      <c r="A9" s="138"/>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39"/>
    </row>
    <row r="10" spans="1:34" ht="14.25" customHeight="1">
      <c r="A10" s="138"/>
      <c r="B10" s="219"/>
      <c r="C10" s="140"/>
      <c r="AG10" s="140"/>
      <c r="AH10" s="139"/>
    </row>
    <row r="11" spans="1:34" ht="13.5" customHeight="1">
      <c r="A11" s="138"/>
      <c r="B11" s="219"/>
      <c r="C11" s="140"/>
      <c r="AG11" s="140"/>
      <c r="AH11" s="139"/>
    </row>
    <row r="12" spans="1:34" ht="14.25">
      <c r="A12" s="138"/>
      <c r="B12" s="140"/>
      <c r="C12" s="141"/>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39"/>
    </row>
    <row r="13" spans="1:34" ht="14.25" customHeight="1">
      <c r="A13" s="138"/>
      <c r="B13" s="219"/>
      <c r="C13" s="140"/>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140"/>
      <c r="AH13" s="139"/>
    </row>
    <row r="14" spans="1:34" ht="13.5" customHeight="1">
      <c r="A14" s="138"/>
      <c r="B14" s="219"/>
      <c r="C14" s="140"/>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140"/>
      <c r="AH14" s="139"/>
    </row>
    <row r="15" spans="1:34" ht="14.25">
      <c r="A15" s="138"/>
      <c r="B15" s="140"/>
      <c r="C15" s="141"/>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39"/>
    </row>
    <row r="16" spans="1:34" ht="13.5" customHeight="1">
      <c r="A16" s="138"/>
      <c r="B16" s="219"/>
      <c r="C16" s="140"/>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140"/>
      <c r="AH16" s="139"/>
    </row>
    <row r="17" spans="1:34" ht="13.5" customHeight="1">
      <c r="A17" s="138"/>
      <c r="B17" s="219"/>
      <c r="C17" s="140"/>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140"/>
      <c r="AH17" s="139"/>
    </row>
    <row r="18" spans="1:34" ht="14.25">
      <c r="A18" s="138"/>
      <c r="B18" s="140"/>
      <c r="C18" s="141"/>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39"/>
    </row>
    <row r="19" spans="1:34" ht="14.25" customHeight="1">
      <c r="A19" s="138"/>
      <c r="B19" s="219"/>
      <c r="C19" s="140"/>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140"/>
      <c r="AH19" s="139"/>
    </row>
    <row r="20" spans="1:34" ht="13.5" customHeight="1">
      <c r="A20" s="138"/>
      <c r="B20" s="219"/>
      <c r="C20" s="140"/>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140"/>
      <c r="AH20" s="139"/>
    </row>
    <row r="21" spans="1:34" ht="13.5" customHeight="1">
      <c r="A21" s="138"/>
      <c r="B21" s="219"/>
      <c r="C21" s="140"/>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140"/>
      <c r="AH21" s="139"/>
    </row>
    <row r="22" spans="1:34" ht="13.5" customHeight="1">
      <c r="A22" s="138"/>
      <c r="AG22" s="140"/>
      <c r="AH22" s="139"/>
    </row>
    <row r="23" spans="1:34" ht="13.5" customHeight="1">
      <c r="A23" s="138"/>
      <c r="B23" s="219"/>
      <c r="C23" s="140"/>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140"/>
      <c r="AH23" s="139"/>
    </row>
    <row r="24" spans="1:34" ht="14.25" customHeight="1">
      <c r="A24" s="138"/>
      <c r="B24" s="219"/>
      <c r="C24" s="140"/>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140"/>
      <c r="AH24" s="139"/>
    </row>
    <row r="25" spans="1:34" ht="13.5" customHeight="1">
      <c r="A25" s="138"/>
      <c r="B25" s="219"/>
      <c r="C25" s="140"/>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140"/>
      <c r="AH25" s="139"/>
    </row>
    <row r="26" spans="1:34" ht="14.25">
      <c r="A26" s="138"/>
      <c r="B26" s="219"/>
      <c r="C26" s="141"/>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140"/>
      <c r="AH26" s="139"/>
    </row>
    <row r="27" spans="1:34" ht="13.5" customHeight="1">
      <c r="A27" s="138"/>
      <c r="B27" s="219"/>
      <c r="C27" s="140"/>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140"/>
      <c r="AH27" s="139"/>
    </row>
    <row r="28" spans="1:34" ht="13.5" customHeight="1">
      <c r="A28" s="138"/>
      <c r="B28" s="219"/>
      <c r="C28" s="140"/>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140"/>
      <c r="AH28" s="139"/>
    </row>
    <row r="29" spans="1:34" ht="14.25">
      <c r="A29" s="138"/>
      <c r="B29" s="219"/>
      <c r="C29" s="141"/>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140"/>
      <c r="AH29" s="139"/>
    </row>
    <row r="30" spans="1:34" ht="14.25" customHeight="1">
      <c r="A30" s="138"/>
      <c r="B30" s="219"/>
      <c r="C30" s="140"/>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140"/>
      <c r="AH30" s="139"/>
    </row>
    <row r="31" spans="1:34" ht="13.5" customHeight="1">
      <c r="A31" s="138"/>
      <c r="B31" s="219"/>
      <c r="C31" s="140"/>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140"/>
      <c r="AH31" s="139"/>
    </row>
    <row r="32" spans="1:34" ht="13.5" customHeight="1">
      <c r="A32" s="138"/>
      <c r="B32" s="219"/>
      <c r="C32" s="140"/>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140"/>
      <c r="AH32" s="139"/>
    </row>
    <row r="33" spans="1:34" ht="13.5" customHeight="1">
      <c r="A33" s="138"/>
      <c r="B33" s="219"/>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140"/>
      <c r="AH33" s="139"/>
    </row>
    <row r="34" spans="1:34" ht="13.5" customHeight="1">
      <c r="A34" s="138"/>
      <c r="B34" s="219"/>
      <c r="C34" s="140"/>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140"/>
      <c r="AH34" s="139"/>
    </row>
    <row r="35" spans="1:34" ht="13.5" customHeight="1">
      <c r="A35" s="138"/>
      <c r="B35" s="219"/>
      <c r="C35" s="140"/>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140"/>
      <c r="AH35" s="139"/>
    </row>
    <row r="36" spans="1:34" ht="13.5" customHeight="1">
      <c r="A36" s="138"/>
      <c r="AG36" s="140"/>
      <c r="AH36" s="139"/>
    </row>
    <row r="37" spans="1:34" ht="13.5" customHeight="1">
      <c r="A37" s="138"/>
      <c r="AG37" s="140"/>
      <c r="AH37" s="139"/>
    </row>
    <row r="38" spans="1:34" ht="13.5" customHeight="1">
      <c r="A38" s="138"/>
      <c r="B38" s="219"/>
      <c r="C38" s="140"/>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140"/>
      <c r="AH38" s="139"/>
    </row>
    <row r="39" spans="1:34" ht="13.5" customHeight="1">
      <c r="A39" s="138"/>
      <c r="B39" s="219"/>
      <c r="C39" s="140"/>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140"/>
      <c r="AH39" s="139"/>
    </row>
    <row r="40" spans="1:34" ht="13.5" customHeight="1">
      <c r="A40" s="138"/>
      <c r="B40" s="219"/>
      <c r="C40" s="140"/>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140"/>
      <c r="AH40" s="139"/>
    </row>
    <row r="41" spans="1:34" ht="13.5" customHeight="1">
      <c r="A41" s="138"/>
      <c r="B41" s="219"/>
      <c r="C41" s="140"/>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140"/>
      <c r="AH41" s="139"/>
    </row>
    <row r="42" spans="1:34" ht="13.5" customHeight="1">
      <c r="A42" s="138"/>
      <c r="AG42" s="140"/>
      <c r="AH42" s="139"/>
    </row>
    <row r="43" spans="1:34" ht="13.5" customHeight="1">
      <c r="A43" s="138"/>
      <c r="B43" s="149"/>
      <c r="C43" s="140"/>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140"/>
      <c r="AH43" s="139"/>
    </row>
    <row r="44" spans="1:34" ht="13.5" customHeight="1">
      <c r="A44" s="138"/>
      <c r="B44" s="149"/>
      <c r="C44" s="140"/>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0"/>
      <c r="AH44" s="139"/>
    </row>
    <row r="45" spans="1:34" ht="13.5" customHeight="1">
      <c r="A45" s="138"/>
      <c r="B45" s="149"/>
      <c r="C45" s="140"/>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0"/>
      <c r="AH45" s="139"/>
    </row>
    <row r="46" spans="1:34" ht="13.5" customHeight="1">
      <c r="A46" s="138"/>
      <c r="B46" s="141"/>
      <c r="C46" s="140"/>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0"/>
      <c r="AH46" s="139"/>
    </row>
    <row r="47" spans="1:34" ht="13.5" customHeight="1">
      <c r="A47" s="138"/>
      <c r="AG47" s="140"/>
      <c r="AH47" s="139"/>
    </row>
    <row r="48" spans="1:34">
      <c r="A48" s="138"/>
      <c r="AG48" s="140"/>
      <c r="AH48" s="139"/>
    </row>
    <row r="49" spans="1:34">
      <c r="A49" s="138"/>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39"/>
    </row>
    <row r="50" spans="1:34">
      <c r="A50" s="138"/>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39"/>
    </row>
    <row r="51" spans="1:34">
      <c r="A51" s="138"/>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39"/>
    </row>
    <row r="52" spans="1:34">
      <c r="A52" s="138"/>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39"/>
    </row>
    <row r="53" spans="1:34">
      <c r="A53" s="138"/>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39"/>
    </row>
    <row r="54" spans="1:34">
      <c r="A54" s="138"/>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39"/>
    </row>
    <row r="55" spans="1:34">
      <c r="A55" s="138"/>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39"/>
    </row>
    <row r="56" spans="1:34" ht="14.25"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6"/>
    </row>
    <row r="57" spans="1:34" ht="7.5" customHeight="1"/>
    <row r="58" spans="1:34" ht="17.25" customHeight="1">
      <c r="B58" s="218" t="s">
        <v>90</v>
      </c>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row>
    <row r="59" spans="1:34" ht="13.5" customHeight="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row>
  </sheetData>
  <mergeCells count="19">
    <mergeCell ref="B7:F8"/>
    <mergeCell ref="A1:AH1"/>
    <mergeCell ref="A2:AH2"/>
    <mergeCell ref="B5:I5"/>
    <mergeCell ref="J5:AD5"/>
    <mergeCell ref="AE5:AG5"/>
    <mergeCell ref="B58:AG59"/>
    <mergeCell ref="B10:B11"/>
    <mergeCell ref="B13:B14"/>
    <mergeCell ref="D13:AF14"/>
    <mergeCell ref="B16:B17"/>
    <mergeCell ref="D16:AF17"/>
    <mergeCell ref="B19:B21"/>
    <mergeCell ref="D19:AF21"/>
    <mergeCell ref="B23:B35"/>
    <mergeCell ref="D23:AF35"/>
    <mergeCell ref="B38:B41"/>
    <mergeCell ref="D38:AF41"/>
    <mergeCell ref="D43:AF43"/>
  </mergeCells>
  <phoneticPr fontId="3"/>
  <pageMargins left="0.70866141732283472" right="0.70866141732283472" top="0.74803149606299213" bottom="0.74803149606299213" header="0.31496062992125984" footer="0.31496062992125984"/>
  <pageSetup paperSize="9" scale="9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一覧表</vt:lpstr>
      <vt:lpstr>領収書</vt:lpstr>
      <vt:lpstr>３県総体決算書</vt:lpstr>
      <vt:lpstr>費目NO</vt:lpstr>
      <vt:lpstr>一覧表 (例)</vt:lpstr>
      <vt:lpstr>領収書 (例)</vt:lpstr>
      <vt:lpstr>'３県総体決算書'!Print_Area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nakamizo naoki</dc:creator>
  <cp:lastModifiedBy>Center</cp:lastModifiedBy>
  <cp:lastPrinted>2017-10-03T02:38:09Z</cp:lastPrinted>
  <dcterms:created xsi:type="dcterms:W3CDTF">2005-12-13T00:52:35Z</dcterms:created>
  <dcterms:modified xsi:type="dcterms:W3CDTF">2022-04-12T06:25:50Z</dcterms:modified>
</cp:coreProperties>
</file>